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-my.sharepoint.com/personal/scott_canfield_nutrien_com/Documents/1 - Scott Canfield OD/End User Programs/"/>
    </mc:Choice>
  </mc:AlternateContent>
  <xr:revisionPtr revIDLastSave="0" documentId="8_{56882F36-2C4E-44A4-A60C-2CD14C4AD354}" xr6:coauthVersionLast="47" xr6:coauthVersionMax="47" xr10:uidLastSave="{00000000-0000-0000-0000-000000000000}"/>
  <bookViews>
    <workbookView xWindow="75" yWindow="-16320" windowWidth="29040" windowHeight="16440" xr2:uid="{C37DD440-E494-4742-A0A7-50BFB7AE7585}"/>
  </bookViews>
  <sheets>
    <sheet name="TURF CUR CALCULATOR" sheetId="1" r:id="rId1"/>
    <sheet name="ORNAMENTAL CUR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K26" i="2" s="1"/>
  <c r="L26" i="2" s="1"/>
  <c r="J25" i="2"/>
  <c r="K25" i="2" s="1"/>
  <c r="L25" i="2" s="1"/>
  <c r="K24" i="2"/>
  <c r="L24" i="2" s="1"/>
  <c r="J23" i="2"/>
  <c r="K23" i="2" s="1"/>
  <c r="L23" i="2" s="1"/>
  <c r="K22" i="2"/>
  <c r="L22" i="2" s="1"/>
  <c r="J21" i="2"/>
  <c r="K21" i="2" s="1"/>
  <c r="L21" i="2" s="1"/>
  <c r="J20" i="2"/>
  <c r="K20" i="2" s="1"/>
  <c r="L20" i="2" s="1"/>
  <c r="J19" i="2"/>
  <c r="K19" i="2" s="1"/>
  <c r="J18" i="2"/>
  <c r="K18" i="2" s="1"/>
  <c r="J17" i="2"/>
  <c r="K17" i="2" s="1"/>
  <c r="L17" i="2" s="1"/>
  <c r="J16" i="2"/>
  <c r="K16" i="2" s="1"/>
  <c r="L16" i="2" s="1"/>
  <c r="J15" i="2"/>
  <c r="K15" i="2" s="1"/>
  <c r="L15" i="2" s="1"/>
  <c r="J14" i="2"/>
  <c r="K14" i="2" s="1"/>
  <c r="J13" i="2"/>
  <c r="K13" i="2" s="1"/>
  <c r="J12" i="2"/>
  <c r="K12" i="2" s="1"/>
  <c r="K11" i="2"/>
  <c r="L11" i="2" s="1"/>
  <c r="J10" i="2"/>
  <c r="K10" i="2" s="1"/>
  <c r="L10" i="2" s="1"/>
  <c r="J9" i="2"/>
  <c r="J8" i="2"/>
  <c r="K8" i="2" s="1"/>
  <c r="J7" i="2"/>
  <c r="K7" i="2" s="1"/>
  <c r="D40" i="2" l="1"/>
  <c r="J40" i="2" s="1"/>
  <c r="L7" i="2"/>
  <c r="L18" i="2"/>
  <c r="L12" i="2"/>
  <c r="K28" i="2"/>
  <c r="J28" i="2"/>
  <c r="J38" i="1"/>
  <c r="J37" i="1"/>
  <c r="J36" i="1"/>
  <c r="K36" i="1" s="1"/>
  <c r="L36" i="1" s="1"/>
  <c r="J35" i="1"/>
  <c r="K35" i="1" s="1"/>
  <c r="L35" i="1" s="1"/>
  <c r="J28" i="1"/>
  <c r="J29" i="1"/>
  <c r="J30" i="1"/>
  <c r="J31" i="1"/>
  <c r="J32" i="1"/>
  <c r="J33" i="1"/>
  <c r="J27" i="1"/>
  <c r="J25" i="1"/>
  <c r="J22" i="1"/>
  <c r="J21" i="1"/>
  <c r="J16" i="1"/>
  <c r="J13" i="1"/>
  <c r="J12" i="1"/>
  <c r="J20" i="1"/>
  <c r="K20" i="1" s="1"/>
  <c r="J19" i="1"/>
  <c r="K19" i="1" s="1"/>
  <c r="J18" i="1"/>
  <c r="K18" i="1" s="1"/>
  <c r="L18" i="1" s="1"/>
  <c r="L28" i="2" l="1"/>
  <c r="D32" i="2"/>
  <c r="J10" i="1"/>
  <c r="K10" i="1" s="1"/>
  <c r="L10" i="1" s="1"/>
  <c r="J9" i="1"/>
  <c r="J8" i="1"/>
  <c r="J7" i="1"/>
  <c r="K38" i="1"/>
  <c r="L38" i="1" s="1"/>
  <c r="K37" i="1"/>
  <c r="L37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J24" i="1"/>
  <c r="K24" i="1" s="1"/>
  <c r="L24" i="1" s="1"/>
  <c r="J23" i="1"/>
  <c r="K23" i="1" s="1"/>
  <c r="K22" i="1"/>
  <c r="K21" i="1"/>
  <c r="L21" i="1" s="1"/>
  <c r="J17" i="1"/>
  <c r="K17" i="1" s="1"/>
  <c r="L17" i="1" s="1"/>
  <c r="K16" i="1"/>
  <c r="L16" i="1" s="1"/>
  <c r="J15" i="1"/>
  <c r="K15" i="1" s="1"/>
  <c r="J14" i="1"/>
  <c r="K14" i="1" s="1"/>
  <c r="K13" i="1"/>
  <c r="K12" i="1"/>
  <c r="L12" i="1" s="1"/>
  <c r="K11" i="1"/>
  <c r="L11" i="1" s="1"/>
  <c r="J32" i="2" l="1"/>
  <c r="J35" i="2" s="1"/>
  <c r="J43" i="2" s="1"/>
  <c r="D52" i="1"/>
  <c r="J52" i="1" s="1"/>
  <c r="J40" i="1"/>
  <c r="D44" i="1" s="1"/>
  <c r="L22" i="1"/>
  <c r="K8" i="1"/>
  <c r="L13" i="1"/>
  <c r="K7" i="1"/>
  <c r="L7" i="1" l="1"/>
  <c r="L40" i="1" s="1"/>
  <c r="J44" i="1" s="1"/>
  <c r="J47" i="1" s="1"/>
  <c r="J55" i="1" s="1"/>
  <c r="K40" i="1"/>
</calcChain>
</file>

<file path=xl/sharedStrings.xml><?xml version="1.0" encoding="utf-8"?>
<sst xmlns="http://schemas.openxmlformats.org/spreadsheetml/2006/main" count="291" uniqueCount="71">
  <si>
    <t>CALCULATE YOUR REBATE</t>
  </si>
  <si>
    <t>Participating Products</t>
  </si>
  <si>
    <t>Unit Size</t>
  </si>
  <si>
    <t>Minimum # of Units</t>
  </si>
  <si>
    <t>REBATE
PER UNIT</t>
  </si>
  <si>
    <t>Enter # of Units</t>
  </si>
  <si>
    <t>TOTAL
REBATE</t>
  </si>
  <si>
    <t>FUNGICIDES</t>
  </si>
  <si>
    <t>Portfolio Bonus Tracker</t>
  </si>
  <si>
    <t>Eagle® 20EW specialty fungicide</t>
  </si>
  <si>
    <t>gal</t>
  </si>
  <si>
    <t>4 units</t>
  </si>
  <si>
    <t>x</t>
  </si>
  <si>
    <t>=</t>
  </si>
  <si>
    <t>pint</t>
  </si>
  <si>
    <t>lb</t>
  </si>
  <si>
    <t>PRE-EMERGE HERBICIDES</t>
  </si>
  <si>
    <t>Crew™ specialty herbicide</t>
  </si>
  <si>
    <t>Dimension® 2EW specialty herbicide</t>
  </si>
  <si>
    <t>2 units</t>
  </si>
  <si>
    <t>1 drum</t>
  </si>
  <si>
    <t>Dimension Ultra 40 WP specialty herbicide</t>
  </si>
  <si>
    <t>1 unit</t>
  </si>
  <si>
    <t>Dimension 2EW + Defendor® specialty herbicide Value Pak</t>
  </si>
  <si>
    <t>VPK</t>
  </si>
  <si>
    <t>Gallery® 75DF specialty herbicide</t>
  </si>
  <si>
    <t>Gallery SC specialty herbicide</t>
  </si>
  <si>
    <t>qt</t>
  </si>
  <si>
    <t>Kerb® SC T&amp;O specialty herbicide</t>
  </si>
  <si>
    <t>Snapshot® 2.5TG specialty herbicide</t>
  </si>
  <si>
    <t>POST-EMERGE HERBICIDES</t>
  </si>
  <si>
    <t>Confront® specialty herbicide</t>
  </si>
  <si>
    <t>Defendor® specialty herbicide</t>
  </si>
  <si>
    <t>GameOn® specialty herbicide</t>
  </si>
  <si>
    <t>Lontrel® T&amp;O specialty herbicide</t>
  </si>
  <si>
    <t>NativeKlean® specialty herbicide</t>
  </si>
  <si>
    <t>Sapphire® specialty herbicide</t>
  </si>
  <si>
    <t>Turflon® Ester Ultra specialty herbicide</t>
  </si>
  <si>
    <t>INSECTICIDES</t>
  </si>
  <si>
    <t>Conserve® SC specialty insecticide</t>
  </si>
  <si>
    <t>Matchpoint® specialty insecticide</t>
  </si>
  <si>
    <t>* Orders below each unit minimum will not qualify for the rebate for that specific package size only.</t>
  </si>
  <si>
    <t>TOTAL</t>
  </si>
  <si>
    <t>CALCULATE YOUR BONUS</t>
  </si>
  <si>
    <t>REBATE</t>
  </si>
  <si>
    <t>Products Purchased</t>
  </si>
  <si>
    <t>Portfolio Bonus</t>
  </si>
  <si>
    <t>BONUS</t>
  </si>
  <si>
    <t>4+</t>
  </si>
  <si>
    <t>GRAND TOTAL</t>
  </si>
  <si>
    <t>DATES: October 1, 2024 - December 6, 2024</t>
  </si>
  <si>
    <r>
      <t>Floxcor</t>
    </r>
    <r>
      <rPr>
        <b/>
        <sz val="12"/>
        <color rgb="FF2A2D30"/>
        <rFont val="Calibri"/>
        <family val="2"/>
      </rPr>
      <t>™</t>
    </r>
    <r>
      <rPr>
        <b/>
        <i/>
        <sz val="12"/>
        <color rgb="FF2A2D30"/>
        <rFont val="Calibri"/>
        <family val="2"/>
      </rPr>
      <t xml:space="preserve"> fungicide</t>
    </r>
  </si>
  <si>
    <t>Dimension® 0.10% - 0.13% on fertilizer</t>
  </si>
  <si>
    <t>Dimension® 0.15% - 0.19% on fertilizer</t>
  </si>
  <si>
    <t>Dimension® 0.21% - 0.27% on fertilizer</t>
  </si>
  <si>
    <t>300 bags</t>
  </si>
  <si>
    <t>250 bags</t>
  </si>
  <si>
    <t>200 bags</t>
  </si>
  <si>
    <t>4 bags</t>
  </si>
  <si>
    <r>
      <t>Challenger</t>
    </r>
    <r>
      <rPr>
        <b/>
        <sz val="12"/>
        <color rgb="FF2A2D30"/>
        <rFont val="Calibri"/>
        <family val="2"/>
      </rPr>
      <t xml:space="preserve">™ </t>
    </r>
    <r>
      <rPr>
        <b/>
        <i/>
        <sz val="12"/>
        <color rgb="FF2A2D30"/>
        <rFont val="Calibri"/>
        <family val="2"/>
      </rPr>
      <t>insecticide</t>
    </r>
  </si>
  <si>
    <t>CALCULATE YOUR FLOXCOR BONUS</t>
  </si>
  <si>
    <t>Floxcor Rebate</t>
  </si>
  <si>
    <t>Did you purcahse in October</t>
  </si>
  <si>
    <t>FLOXCOR BONUS</t>
  </si>
  <si>
    <t>YES</t>
  </si>
  <si>
    <t xml:space="preserve"> TOTAL</t>
  </si>
  <si>
    <t xml:space="preserve">CORTEVA ULTIMATE REWARDS REBATE </t>
  </si>
  <si>
    <t>XXpire® insecticide</t>
  </si>
  <si>
    <t>(Check the box if you purchased in Oct)</t>
  </si>
  <si>
    <t>2024 Ornamental Corteva Ultimate Rewards Program</t>
  </si>
  <si>
    <t>2024  Turf Corteva Ultimate Rewards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</si>
</sst>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i/>
      <sz val="14"/>
      <color rgb="FFC00000"/>
      <name val="Calibri"/>
      <family val="2"/>
    </font>
    <font>
      <sz val="14"/>
      <color rgb="FF525759"/>
      <name val="Calibri"/>
      <family val="2"/>
    </font>
    <font>
      <b/>
      <sz val="13"/>
      <color rgb="FF292627"/>
      <name val="Calibri"/>
      <family val="2"/>
    </font>
    <font>
      <b/>
      <sz val="20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2"/>
      <color rgb="FF2A2D30"/>
      <name val="Calibri"/>
      <family val="2"/>
    </font>
    <font>
      <sz val="10"/>
      <color rgb="FF2A2D30"/>
      <name val="Calibri"/>
      <family val="2"/>
    </font>
    <font>
      <b/>
      <sz val="10"/>
      <color rgb="FF2A2D30"/>
      <name val="Calibri"/>
      <family val="2"/>
    </font>
    <font>
      <sz val="12"/>
      <color theme="1"/>
      <name val="Calibri"/>
      <family val="2"/>
    </font>
    <font>
      <b/>
      <sz val="12"/>
      <color rgb="FF2A2D3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i/>
      <sz val="9"/>
      <color rgb="FF2A2D30"/>
      <name val="Calibri"/>
      <family val="2"/>
    </font>
    <font>
      <b/>
      <i/>
      <sz val="14"/>
      <color rgb="FF2A2D30"/>
      <name val="Calibri"/>
      <family val="2"/>
    </font>
    <font>
      <b/>
      <sz val="14"/>
      <color rgb="FF2A2D30"/>
      <name val="Calibri"/>
      <family val="2"/>
    </font>
    <font>
      <i/>
      <sz val="10"/>
      <color rgb="FF3D4042"/>
      <name val="Calibri"/>
      <family val="2"/>
    </font>
    <font>
      <b/>
      <sz val="14"/>
      <color rgb="FFD94038"/>
      <name val="Calibri"/>
      <family val="2"/>
    </font>
    <font>
      <i/>
      <sz val="11"/>
      <color rgb="FF2A2D30"/>
      <name val="Calibri"/>
      <family val="2"/>
    </font>
    <font>
      <b/>
      <i/>
      <sz val="14"/>
      <color theme="0"/>
      <name val="Calibri"/>
      <family val="2"/>
    </font>
    <font>
      <sz val="14"/>
      <name val="Calibri"/>
      <family val="2"/>
    </font>
    <font>
      <i/>
      <sz val="14"/>
      <color theme="1"/>
      <name val="Calibri"/>
      <family val="2"/>
    </font>
    <font>
      <sz val="11"/>
      <color rgb="FF2A2D30"/>
      <name val="Calibri"/>
      <family val="2"/>
    </font>
    <font>
      <sz val="14"/>
      <color theme="0"/>
      <name val="Calibri"/>
      <family val="2"/>
    </font>
    <font>
      <b/>
      <i/>
      <sz val="14"/>
      <color theme="1"/>
      <name val="Calibri"/>
      <family val="2"/>
    </font>
    <font>
      <sz val="14"/>
      <color rgb="FF2A2D30"/>
      <name val="Calibri"/>
      <family val="2"/>
    </font>
    <font>
      <i/>
      <sz val="14"/>
      <color rgb="FF2A2D30"/>
      <name val="Calibri"/>
      <family val="2"/>
    </font>
    <font>
      <sz val="9"/>
      <color rgb="FF2A2D30"/>
      <name val="Calibri"/>
      <family val="2"/>
    </font>
    <font>
      <sz val="8"/>
      <color rgb="FF2A2D30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8"/>
      <color theme="1"/>
      <name val="Calibri"/>
      <family val="2"/>
      <scheme val="minor"/>
    </font>
    <font>
      <b/>
      <i/>
      <sz val="8"/>
      <color theme="0"/>
      <name val="Calibri"/>
      <family val="2"/>
    </font>
    <font>
      <b/>
      <i/>
      <sz val="20"/>
      <color rgb="FF2A2D30"/>
      <name val="Calibri"/>
      <family val="2"/>
    </font>
    <font>
      <b/>
      <sz val="20"/>
      <color rgb="FF2A2D30"/>
      <name val="Calibri"/>
      <family val="2"/>
    </font>
    <font>
      <b/>
      <sz val="20"/>
      <color theme="1"/>
      <name val="Calibri"/>
      <family val="2"/>
    </font>
    <font>
      <b/>
      <sz val="22"/>
      <color theme="0"/>
      <name val="Calibri"/>
      <family val="2"/>
    </font>
    <font>
      <b/>
      <sz val="24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26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64242"/>
        <bgColor indexed="64"/>
      </patternFill>
    </fill>
    <fill>
      <patternFill patternType="solid">
        <fgColor rgb="FFD1D3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0" applyFont="1" applyFill="1" applyProtection="1">
      <protection locked="0"/>
    </xf>
    <xf numFmtId="44" fontId="2" fillId="2" borderId="0" xfId="2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44" fontId="4" fillId="2" borderId="0" xfId="2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38" fontId="18" fillId="2" borderId="0" xfId="0" applyNumberFormat="1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indent="3"/>
      <protection locked="0"/>
    </xf>
    <xf numFmtId="0" fontId="14" fillId="6" borderId="0" xfId="0" applyFont="1" applyFill="1" applyAlignment="1" applyProtection="1">
      <alignment vertical="center" wrapText="1"/>
      <protection locked="0"/>
    </xf>
    <xf numFmtId="0" fontId="15" fillId="6" borderId="0" xfId="0" applyFont="1" applyFill="1" applyAlignment="1" applyProtection="1">
      <alignment horizontal="right" vertical="center"/>
      <protection locked="0"/>
    </xf>
    <xf numFmtId="0" fontId="15" fillId="6" borderId="0" xfId="0" applyFont="1" applyFill="1" applyAlignment="1" applyProtection="1">
      <alignment horizontal="left" vertical="center"/>
      <protection locked="0"/>
    </xf>
    <xf numFmtId="0" fontId="15" fillId="6" borderId="0" xfId="0" applyFont="1" applyFill="1" applyAlignment="1" applyProtection="1">
      <alignment horizontal="left" vertical="center" indent="3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horizontal="left" vertical="center" indent="1"/>
      <protection locked="0"/>
    </xf>
    <xf numFmtId="0" fontId="19" fillId="8" borderId="0" xfId="0" applyFont="1" applyFill="1" applyAlignment="1" applyProtection="1">
      <alignment horizontal="right"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0" fontId="19" fillId="8" borderId="0" xfId="0" applyFont="1" applyFill="1" applyAlignment="1" applyProtection="1">
      <alignment horizontal="left" vertical="center" indent="3"/>
      <protection locked="0"/>
    </xf>
    <xf numFmtId="44" fontId="19" fillId="8" borderId="0" xfId="2" applyFont="1" applyFill="1" applyAlignment="1" applyProtection="1">
      <alignment vertical="center"/>
      <protection locked="0"/>
    </xf>
    <xf numFmtId="0" fontId="19" fillId="8" borderId="0" xfId="0" applyFont="1" applyFill="1" applyAlignment="1" applyProtection="1">
      <alignment horizontal="center" vertical="center"/>
      <protection locked="0"/>
    </xf>
    <xf numFmtId="0" fontId="19" fillId="8" borderId="0" xfId="0" applyFont="1" applyFill="1" applyAlignment="1" applyProtection="1">
      <alignment vertical="center"/>
      <protection locked="0"/>
    </xf>
    <xf numFmtId="44" fontId="20" fillId="8" borderId="0" xfId="2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22" fillId="9" borderId="0" xfId="0" applyFont="1" applyFill="1" applyAlignment="1" applyProtection="1">
      <alignment horizontal="right" vertical="center" wrapText="1"/>
      <protection locked="0"/>
    </xf>
    <xf numFmtId="164" fontId="23" fillId="9" borderId="0" xfId="0" quotePrefix="1" applyNumberFormat="1" applyFont="1" applyFill="1" applyAlignment="1" applyProtection="1">
      <alignment horizontal="center" vertical="center" wrapText="1"/>
      <protection locked="0"/>
    </xf>
    <xf numFmtId="44" fontId="23" fillId="2" borderId="0" xfId="2" quotePrefix="1" applyFont="1" applyFill="1" applyAlignment="1" applyProtection="1">
      <alignment horizontal="center" vertical="center"/>
      <protection hidden="1"/>
    </xf>
    <xf numFmtId="3" fontId="18" fillId="2" borderId="0" xfId="0" quotePrefix="1" applyNumberFormat="1" applyFont="1" applyFill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right" vertical="center" indent="15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64" fontId="26" fillId="2" borderId="0" xfId="3" applyNumberFormat="1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vertical="center" wrapText="1"/>
      <protection locked="0"/>
    </xf>
    <xf numFmtId="44" fontId="13" fillId="8" borderId="0" xfId="2" applyFont="1" applyFill="1" applyAlignment="1" applyProtection="1">
      <alignment horizontal="center" vertical="center" wrapText="1"/>
      <protection locked="0"/>
    </xf>
    <xf numFmtId="0" fontId="13" fillId="8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Alignment="1" applyProtection="1">
      <alignment vertical="center" wrapText="1"/>
      <protection locked="0"/>
    </xf>
    <xf numFmtId="0" fontId="26" fillId="2" borderId="0" xfId="2" applyNumberFormat="1" applyFont="1" applyFill="1" applyBorder="1" applyAlignment="1" applyProtection="1">
      <alignment horizontal="center" vertical="center"/>
      <protection hidden="1"/>
    </xf>
    <xf numFmtId="9" fontId="26" fillId="2" borderId="0" xfId="3" applyFont="1" applyFill="1" applyBorder="1" applyAlignment="1" applyProtection="1">
      <alignment horizontal="center" vertical="center"/>
      <protection hidden="1"/>
    </xf>
    <xf numFmtId="164" fontId="30" fillId="2" borderId="0" xfId="0" applyNumberFormat="1" applyFont="1" applyFill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/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44" fontId="26" fillId="2" borderId="0" xfId="2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Protection="1">
      <protection locked="0"/>
    </xf>
    <xf numFmtId="0" fontId="34" fillId="2" borderId="0" xfId="0" applyFont="1" applyFill="1" applyAlignment="1" applyProtection="1">
      <alignment vertical="center" wrapText="1"/>
      <protection locked="0"/>
    </xf>
    <xf numFmtId="164" fontId="23" fillId="10" borderId="0" xfId="0" quotePrefix="1" applyNumberFormat="1" applyFont="1" applyFill="1" applyAlignment="1" applyProtection="1">
      <alignment horizontal="center" vertical="center" wrapText="1"/>
      <protection locked="0"/>
    </xf>
    <xf numFmtId="164" fontId="23" fillId="2" borderId="0" xfId="0" quotePrefix="1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wrapText="1"/>
      <protection locked="0"/>
    </xf>
    <xf numFmtId="0" fontId="35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6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2" borderId="0" xfId="0" applyFill="1"/>
    <xf numFmtId="44" fontId="0" fillId="2" borderId="0" xfId="2" applyFont="1" applyFill="1"/>
    <xf numFmtId="0" fontId="0" fillId="2" borderId="0" xfId="0" applyFill="1" applyAlignment="1">
      <alignment horizontal="center"/>
    </xf>
    <xf numFmtId="0" fontId="15" fillId="2" borderId="0" xfId="0" applyFont="1" applyFill="1" applyAlignment="1" applyProtection="1">
      <alignment horizontal="left" vertical="center" wrapText="1" indent="3"/>
      <protection locked="0"/>
    </xf>
    <xf numFmtId="8" fontId="15" fillId="2" borderId="0" xfId="2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8" fontId="16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quotePrefix="1" applyFont="1" applyFill="1" applyAlignment="1" applyProtection="1">
      <alignment horizontal="center" vertical="center"/>
      <protection locked="0"/>
    </xf>
    <xf numFmtId="8" fontId="15" fillId="6" borderId="0" xfId="2" applyNumberFormat="1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center" vertical="center"/>
      <protection locked="0"/>
    </xf>
    <xf numFmtId="8" fontId="16" fillId="6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 wrapText="1"/>
      <protection locked="0"/>
    </xf>
    <xf numFmtId="7" fontId="16" fillId="6" borderId="0" xfId="2" applyNumberFormat="1" applyFont="1" applyFill="1" applyBorder="1" applyAlignment="1" applyProtection="1">
      <alignment horizontal="center" vertical="center"/>
      <protection hidden="1"/>
    </xf>
    <xf numFmtId="7" fontId="16" fillId="2" borderId="0" xfId="2" applyNumberFormat="1" applyFont="1" applyFill="1" applyBorder="1" applyAlignment="1" applyProtection="1">
      <alignment horizontal="center" vertical="center"/>
      <protection hidden="1"/>
    </xf>
    <xf numFmtId="0" fontId="10" fillId="11" borderId="0" xfId="0" applyFont="1" applyFill="1" applyBorder="1" applyAlignment="1" applyProtection="1">
      <alignment horizontal="left" vertical="center" indent="1"/>
      <protection locked="0"/>
    </xf>
    <xf numFmtId="0" fontId="10" fillId="11" borderId="0" xfId="0" applyFont="1" applyFill="1" applyBorder="1" applyAlignment="1" applyProtection="1">
      <alignment horizontal="center" vertical="center" wrapText="1"/>
      <protection locked="0"/>
    </xf>
    <xf numFmtId="0" fontId="10" fillId="11" borderId="0" xfId="0" applyFont="1" applyFill="1" applyBorder="1" applyAlignment="1" applyProtection="1">
      <alignment horizontal="center" vertical="center"/>
      <protection locked="0"/>
    </xf>
    <xf numFmtId="7" fontId="15" fillId="6" borderId="0" xfId="2" applyNumberFormat="1" applyFont="1" applyFill="1" applyBorder="1" applyAlignment="1" applyProtection="1">
      <alignment horizontal="right" vertical="center" indent="3"/>
      <protection locked="0"/>
    </xf>
    <xf numFmtId="7" fontId="15" fillId="2" borderId="0" xfId="2" applyNumberFormat="1" applyFont="1" applyFill="1" applyBorder="1" applyAlignment="1" applyProtection="1">
      <alignment horizontal="right" vertical="center" indent="3"/>
      <protection locked="0"/>
    </xf>
    <xf numFmtId="0" fontId="15" fillId="6" borderId="0" xfId="0" applyFont="1" applyFill="1" applyBorder="1" applyAlignment="1" applyProtection="1">
      <alignment vertical="center" wrapText="1"/>
      <protection locked="0"/>
    </xf>
    <xf numFmtId="0" fontId="15" fillId="6" borderId="0" xfId="0" applyFont="1" applyFill="1" applyBorder="1" applyAlignment="1" applyProtection="1">
      <alignment horizontal="left" vertical="center" wrapText="1"/>
      <protection locked="0"/>
    </xf>
    <xf numFmtId="0" fontId="15" fillId="6" borderId="0" xfId="0" applyFont="1" applyFill="1" applyBorder="1" applyAlignment="1" applyProtection="1">
      <alignment horizontal="left" vertical="center" indent="3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8" fontId="16" fillId="6" borderId="0" xfId="0" applyNumberFormat="1" applyFont="1" applyFill="1" applyBorder="1" applyAlignment="1" applyProtection="1">
      <alignment horizontal="center" vertical="center"/>
      <protection hidden="1"/>
    </xf>
    <xf numFmtId="0" fontId="14" fillId="6" borderId="1" xfId="0" applyFont="1" applyFill="1" applyBorder="1" applyAlignment="1" applyProtection="1">
      <alignment vertical="center" wrapText="1"/>
      <protection locked="0"/>
    </xf>
    <xf numFmtId="0" fontId="15" fillId="6" borderId="1" xfId="0" applyFont="1" applyFill="1" applyBorder="1" applyAlignment="1" applyProtection="1">
      <alignment horizontal="righ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indent="3"/>
      <protection locked="0"/>
    </xf>
    <xf numFmtId="7" fontId="15" fillId="6" borderId="1" xfId="2" applyNumberFormat="1" applyFont="1" applyFill="1" applyBorder="1" applyAlignment="1" applyProtection="1">
      <alignment horizontal="right" vertical="center" indent="3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8" fontId="16" fillId="6" borderId="1" xfId="0" applyNumberFormat="1" applyFont="1" applyFill="1" applyBorder="1" applyAlignment="1" applyProtection="1">
      <alignment horizontal="center" vertical="center"/>
      <protection hidden="1"/>
    </xf>
    <xf numFmtId="7" fontId="16" fillId="6" borderId="1" xfId="2" applyNumberFormat="1" applyFont="1" applyFill="1" applyBorder="1" applyAlignment="1" applyProtection="1">
      <alignment horizontal="center" vertical="center"/>
      <protection hidden="1"/>
    </xf>
    <xf numFmtId="0" fontId="15" fillId="6" borderId="1" xfId="0" applyFont="1" applyFill="1" applyBorder="1" applyAlignment="1" applyProtection="1">
      <alignment vertical="center"/>
      <protection locked="0"/>
    </xf>
    <xf numFmtId="0" fontId="15" fillId="6" borderId="1" xfId="0" applyFont="1" applyFill="1" applyBorder="1" applyAlignment="1" applyProtection="1">
      <alignment horizontal="left" vertical="center"/>
      <protection locked="0"/>
    </xf>
    <xf numFmtId="0" fontId="15" fillId="6" borderId="1" xfId="0" applyFont="1" applyFill="1" applyBorder="1" applyAlignment="1" applyProtection="1">
      <alignment horizontal="left" vertical="center" wrapText="1" indent="3"/>
      <protection locked="0"/>
    </xf>
    <xf numFmtId="8" fontId="15" fillId="6" borderId="1" xfId="2" applyNumberFormat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right" vertical="center" wrapText="1"/>
      <protection locked="0"/>
    </xf>
    <xf numFmtId="0" fontId="15" fillId="2" borderId="3" xfId="0" applyFont="1" applyFill="1" applyBorder="1" applyAlignment="1" applyProtection="1">
      <alignment horizontal="left" vertical="center" wrapText="1"/>
      <protection locked="0"/>
    </xf>
    <xf numFmtId="0" fontId="15" fillId="2" borderId="3" xfId="0" applyFont="1" applyFill="1" applyBorder="1" applyAlignment="1" applyProtection="1">
      <alignment horizontal="left" vertical="center" indent="3"/>
      <protection locked="0"/>
    </xf>
    <xf numFmtId="7" fontId="15" fillId="2" borderId="3" xfId="2" applyNumberFormat="1" applyFont="1" applyFill="1" applyBorder="1" applyAlignment="1" applyProtection="1">
      <alignment horizontal="right" vertical="center" indent="3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3" xfId="0" quotePrefix="1" applyFont="1" applyFill="1" applyBorder="1" applyAlignment="1" applyProtection="1">
      <alignment horizontal="center" vertical="center"/>
      <protection locked="0"/>
    </xf>
    <xf numFmtId="7" fontId="16" fillId="2" borderId="3" xfId="2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righ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indent="3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quotePrefix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righ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indent="3"/>
      <protection locked="0"/>
    </xf>
    <xf numFmtId="7" fontId="15" fillId="2" borderId="1" xfId="2" applyNumberFormat="1" applyFont="1" applyFill="1" applyBorder="1" applyAlignment="1" applyProtection="1">
      <alignment horizontal="right" vertical="center" indent="3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quotePrefix="1" applyFont="1" applyFill="1" applyBorder="1" applyAlignment="1" applyProtection="1">
      <alignment horizontal="center" vertical="center"/>
      <protection locked="0"/>
    </xf>
    <xf numFmtId="7" fontId="16" fillId="2" borderId="1" xfId="2" applyNumberFormat="1" applyFont="1" applyFill="1" applyBorder="1" applyAlignment="1" applyProtection="1">
      <alignment horizontal="center" vertical="center"/>
      <protection hidden="1"/>
    </xf>
    <xf numFmtId="0" fontId="14" fillId="6" borderId="2" xfId="0" applyFont="1" applyFill="1" applyBorder="1" applyAlignment="1" applyProtection="1">
      <alignment vertical="center" wrapText="1"/>
      <protection locked="0"/>
    </xf>
    <xf numFmtId="0" fontId="15" fillId="6" borderId="2" xfId="0" applyFont="1" applyFill="1" applyBorder="1" applyAlignment="1" applyProtection="1">
      <alignment horizontal="right" vertical="center"/>
      <protection locked="0"/>
    </xf>
    <xf numFmtId="0" fontId="15" fillId="6" borderId="2" xfId="0" applyFont="1" applyFill="1" applyBorder="1" applyAlignment="1" applyProtection="1">
      <alignment horizontal="left" vertical="center"/>
      <protection locked="0"/>
    </xf>
    <xf numFmtId="0" fontId="15" fillId="6" borderId="2" xfId="0" applyFont="1" applyFill="1" applyBorder="1" applyAlignment="1" applyProtection="1">
      <alignment horizontal="left" vertical="center" indent="3"/>
      <protection locked="0"/>
    </xf>
    <xf numFmtId="7" fontId="15" fillId="6" borderId="2" xfId="2" applyNumberFormat="1" applyFont="1" applyFill="1" applyBorder="1" applyAlignment="1" applyProtection="1">
      <alignment horizontal="right" vertical="center" indent="3"/>
      <protection locked="0"/>
    </xf>
    <xf numFmtId="0" fontId="15" fillId="6" borderId="2" xfId="0" applyFont="1" applyFill="1" applyBorder="1" applyAlignment="1" applyProtection="1">
      <alignment horizontal="center" vertical="center"/>
      <protection locked="0"/>
    </xf>
    <xf numFmtId="8" fontId="16" fillId="6" borderId="2" xfId="0" applyNumberFormat="1" applyFont="1" applyFill="1" applyBorder="1" applyAlignment="1" applyProtection="1">
      <alignment horizontal="center" vertical="center"/>
      <protection hidden="1"/>
    </xf>
    <xf numFmtId="7" fontId="16" fillId="6" borderId="2" xfId="2" applyNumberFormat="1" applyFont="1" applyFill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 indent="3"/>
      <protection locked="0"/>
    </xf>
    <xf numFmtId="7" fontId="15" fillId="2" borderId="2" xfId="2" applyNumberFormat="1" applyFont="1" applyFill="1" applyBorder="1" applyAlignment="1" applyProtection="1">
      <alignment horizontal="right" vertical="center" indent="3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0" quotePrefix="1" applyFont="1" applyFill="1" applyBorder="1" applyAlignment="1" applyProtection="1">
      <alignment horizontal="center" vertical="center"/>
      <protection locked="0"/>
    </xf>
    <xf numFmtId="7" fontId="16" fillId="2" borderId="2" xfId="2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0" xfId="0" applyFont="1" applyFill="1" applyBorder="1" applyAlignment="1" applyProtection="1">
      <alignment horizontal="right" vertical="center"/>
      <protection locked="0"/>
    </xf>
    <xf numFmtId="0" fontId="15" fillId="6" borderId="0" xfId="0" applyFont="1" applyFill="1" applyBorder="1" applyAlignment="1" applyProtection="1">
      <alignment horizontal="left" vertical="center"/>
      <protection locked="0"/>
    </xf>
    <xf numFmtId="0" fontId="15" fillId="6" borderId="0" xfId="0" quotePrefix="1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Border="1" applyAlignment="1" applyProtection="1">
      <alignment horizontal="left" vertical="center" wrapText="1"/>
      <protection locked="0"/>
    </xf>
    <xf numFmtId="0" fontId="15" fillId="6" borderId="0" xfId="0" quotePrefix="1" applyFont="1" applyFill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right" vertical="center"/>
      <protection locked="0"/>
    </xf>
    <xf numFmtId="0" fontId="15" fillId="6" borderId="1" xfId="0" quotePrefix="1" applyFont="1" applyFill="1" applyBorder="1" applyAlignment="1" applyProtection="1">
      <alignment horizontal="center" vertical="center"/>
      <protection locked="0"/>
    </xf>
    <xf numFmtId="8" fontId="16" fillId="2" borderId="2" xfId="0" applyNumberFormat="1" applyFont="1" applyFill="1" applyBorder="1" applyAlignment="1" applyProtection="1">
      <alignment horizontal="center" vertical="center"/>
      <protection hidden="1"/>
    </xf>
    <xf numFmtId="0" fontId="15" fillId="6" borderId="3" xfId="0" applyFont="1" applyFill="1" applyBorder="1" applyAlignment="1" applyProtection="1">
      <alignment horizontal="right" vertical="center" wrapText="1"/>
      <protection locked="0"/>
    </xf>
    <xf numFmtId="0" fontId="15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3" xfId="0" applyFont="1" applyFill="1" applyBorder="1" applyAlignment="1" applyProtection="1">
      <alignment horizontal="left" vertical="center" indent="3"/>
      <protection locked="0"/>
    </xf>
    <xf numFmtId="7" fontId="15" fillId="6" borderId="3" xfId="2" applyNumberFormat="1" applyFont="1" applyFill="1" applyBorder="1" applyAlignment="1" applyProtection="1">
      <alignment horizontal="right" vertical="center" indent="3"/>
      <protection locked="0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5" fillId="6" borderId="3" xfId="0" quotePrefix="1" applyFont="1" applyFill="1" applyBorder="1" applyAlignment="1" applyProtection="1">
      <alignment horizontal="center" vertical="center"/>
      <protection locked="0"/>
    </xf>
    <xf numFmtId="7" fontId="16" fillId="6" borderId="3" xfId="2" applyNumberFormat="1" applyFont="1" applyFill="1" applyBorder="1" applyAlignment="1" applyProtection="1">
      <alignment horizontal="center" vertical="center"/>
      <protection hidden="1"/>
    </xf>
    <xf numFmtId="37" fontId="0" fillId="6" borderId="1" xfId="1" applyNumberFormat="1" applyFont="1" applyFill="1" applyBorder="1" applyAlignment="1">
      <alignment horizontal="center" vertical="center"/>
    </xf>
    <xf numFmtId="37" fontId="0" fillId="2" borderId="3" xfId="1" applyNumberFormat="1" applyFont="1" applyFill="1" applyBorder="1" applyAlignment="1">
      <alignment horizontal="center" vertical="center"/>
    </xf>
    <xf numFmtId="37" fontId="0" fillId="2" borderId="0" xfId="1" applyNumberFormat="1" applyFont="1" applyFill="1" applyBorder="1" applyAlignment="1">
      <alignment horizontal="center" vertical="center"/>
    </xf>
    <xf numFmtId="37" fontId="0" fillId="2" borderId="1" xfId="1" applyNumberFormat="1" applyFont="1" applyFill="1" applyBorder="1" applyAlignment="1">
      <alignment horizontal="center" vertical="center"/>
    </xf>
    <xf numFmtId="37" fontId="0" fillId="6" borderId="0" xfId="1" applyNumberFormat="1" applyFon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37" fontId="0" fillId="6" borderId="2" xfId="1" applyNumberFormat="1" applyFont="1" applyFill="1" applyBorder="1" applyAlignment="1">
      <alignment horizontal="center" vertical="center"/>
    </xf>
    <xf numFmtId="37" fontId="0" fillId="6" borderId="3" xfId="1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164" fontId="38" fillId="2" borderId="0" xfId="0" applyNumberFormat="1" applyFont="1" applyFill="1" applyBorder="1" applyAlignment="1" applyProtection="1">
      <alignment horizontal="center" vertical="center"/>
      <protection locked="0"/>
    </xf>
    <xf numFmtId="7" fontId="39" fillId="2" borderId="0" xfId="0" applyNumberFormat="1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44" fontId="39" fillId="2" borderId="0" xfId="2" applyFont="1" applyFill="1" applyBorder="1" applyAlignment="1">
      <alignment horizontal="center"/>
    </xf>
    <xf numFmtId="7" fontId="23" fillId="10" borderId="0" xfId="2" quotePrefix="1" applyNumberFormat="1" applyFont="1" applyFill="1" applyAlignment="1" applyProtection="1">
      <alignment horizontal="center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/>
    <xf numFmtId="44" fontId="41" fillId="2" borderId="0" xfId="2" applyFont="1" applyFill="1"/>
    <xf numFmtId="0" fontId="41" fillId="2" borderId="0" xfId="0" applyFont="1" applyFill="1" applyAlignment="1">
      <alignment horizontal="center"/>
    </xf>
    <xf numFmtId="0" fontId="15" fillId="2" borderId="0" xfId="0" applyFont="1" applyFill="1" applyBorder="1" applyAlignment="1" applyProtection="1">
      <alignment vertical="center" wrapText="1"/>
      <protection locked="0"/>
    </xf>
    <xf numFmtId="8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 wrapText="1" indent="3"/>
      <protection locked="0"/>
    </xf>
    <xf numFmtId="8" fontId="15" fillId="2" borderId="1" xfId="2" applyNumberFormat="1" applyFont="1" applyFill="1" applyBorder="1" applyAlignment="1" applyProtection="1">
      <alignment horizontal="center" vertical="center"/>
      <protection locked="0"/>
    </xf>
    <xf numFmtId="8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15" fillId="14" borderId="0" xfId="0" applyFont="1" applyFill="1" applyAlignment="1" applyProtection="1">
      <alignment vertical="center" wrapText="1"/>
      <protection locked="0"/>
    </xf>
    <xf numFmtId="0" fontId="15" fillId="14" borderId="0" xfId="0" applyFont="1" applyFill="1" applyAlignment="1" applyProtection="1">
      <alignment horizontal="left" vertical="center" wrapText="1"/>
      <protection locked="0"/>
    </xf>
    <xf numFmtId="0" fontId="15" fillId="14" borderId="0" xfId="0" applyFont="1" applyFill="1" applyAlignment="1" applyProtection="1">
      <alignment horizontal="left" vertical="center" wrapText="1" indent="3"/>
      <protection locked="0"/>
    </xf>
    <xf numFmtId="8" fontId="15" fillId="14" borderId="0" xfId="2" applyNumberFormat="1" applyFont="1" applyFill="1" applyBorder="1" applyAlignment="1" applyProtection="1">
      <alignment horizontal="center" vertical="center"/>
      <protection locked="0"/>
    </xf>
    <xf numFmtId="0" fontId="15" fillId="14" borderId="0" xfId="0" applyFont="1" applyFill="1" applyAlignment="1" applyProtection="1">
      <alignment horizontal="center" vertical="center"/>
      <protection locked="0"/>
    </xf>
    <xf numFmtId="37" fontId="0" fillId="14" borderId="0" xfId="1" applyNumberFormat="1" applyFont="1" applyFill="1" applyBorder="1" applyAlignment="1">
      <alignment horizontal="center" vertical="center"/>
    </xf>
    <xf numFmtId="8" fontId="16" fillId="14" borderId="0" xfId="0" applyNumberFormat="1" applyFont="1" applyFill="1" applyAlignment="1" applyProtection="1">
      <alignment horizontal="center" vertical="center"/>
      <protection hidden="1"/>
    </xf>
    <xf numFmtId="7" fontId="16" fillId="14" borderId="0" xfId="2" applyNumberFormat="1" applyFont="1" applyFill="1" applyBorder="1" applyAlignment="1" applyProtection="1">
      <alignment horizontal="center" vertical="center"/>
      <protection hidden="1"/>
    </xf>
    <xf numFmtId="0" fontId="15" fillId="14" borderId="0" xfId="0" applyFont="1" applyFill="1" applyAlignment="1" applyProtection="1">
      <alignment horizontal="left" vertical="center" indent="3"/>
      <protection locked="0"/>
    </xf>
    <xf numFmtId="0" fontId="15" fillId="14" borderId="0" xfId="0" quotePrefix="1" applyFont="1" applyFill="1" applyAlignment="1" applyProtection="1">
      <alignment horizontal="center" vertical="center"/>
      <protection locked="0"/>
    </xf>
    <xf numFmtId="0" fontId="15" fillId="14" borderId="0" xfId="0" applyFont="1" applyFill="1" applyBorder="1" applyAlignment="1" applyProtection="1">
      <alignment horizontal="right" vertical="center" wrapText="1"/>
      <protection locked="0"/>
    </xf>
    <xf numFmtId="0" fontId="15" fillId="14" borderId="0" xfId="0" applyFont="1" applyFill="1" applyBorder="1" applyAlignment="1" applyProtection="1">
      <alignment horizontal="left" vertical="center" wrapText="1"/>
      <protection locked="0"/>
    </xf>
    <xf numFmtId="0" fontId="15" fillId="14" borderId="0" xfId="0" applyFont="1" applyFill="1" applyBorder="1" applyAlignment="1" applyProtection="1">
      <alignment horizontal="left" vertical="center" indent="3"/>
      <protection locked="0"/>
    </xf>
    <xf numFmtId="7" fontId="15" fillId="14" borderId="0" xfId="2" applyNumberFormat="1" applyFont="1" applyFill="1" applyBorder="1" applyAlignment="1" applyProtection="1">
      <alignment horizontal="right" vertical="center" indent="3"/>
      <protection locked="0"/>
    </xf>
    <xf numFmtId="0" fontId="15" fillId="14" borderId="0" xfId="0" applyFont="1" applyFill="1" applyBorder="1" applyAlignment="1" applyProtection="1">
      <alignment horizontal="center" vertical="center"/>
      <protection locked="0"/>
    </xf>
    <xf numFmtId="0" fontId="15" fillId="14" borderId="0" xfId="0" quotePrefix="1" applyFont="1" applyFill="1" applyBorder="1" applyAlignment="1" applyProtection="1">
      <alignment horizontal="center" vertical="center"/>
      <protection locked="0"/>
    </xf>
    <xf numFmtId="0" fontId="15" fillId="14" borderId="1" xfId="0" applyFont="1" applyFill="1" applyBorder="1" applyAlignment="1" applyProtection="1">
      <alignment horizontal="right" vertical="center" wrapText="1"/>
      <protection locked="0"/>
    </xf>
    <xf numFmtId="0" fontId="15" fillId="14" borderId="1" xfId="0" applyFont="1" applyFill="1" applyBorder="1" applyAlignment="1" applyProtection="1">
      <alignment horizontal="left" vertical="center" wrapText="1"/>
      <protection locked="0"/>
    </xf>
    <xf numFmtId="0" fontId="15" fillId="14" borderId="1" xfId="0" applyFont="1" applyFill="1" applyBorder="1" applyAlignment="1" applyProtection="1">
      <alignment horizontal="left" vertical="center" indent="3"/>
      <protection locked="0"/>
    </xf>
    <xf numFmtId="7" fontId="15" fillId="14" borderId="1" xfId="2" applyNumberFormat="1" applyFont="1" applyFill="1" applyBorder="1" applyAlignment="1" applyProtection="1">
      <alignment horizontal="right" vertical="center" indent="3"/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37" fontId="0" fillId="14" borderId="1" xfId="1" applyNumberFormat="1" applyFont="1" applyFill="1" applyBorder="1" applyAlignment="1">
      <alignment horizontal="center" vertical="center"/>
    </xf>
    <xf numFmtId="0" fontId="15" fillId="14" borderId="1" xfId="0" quotePrefix="1" applyFont="1" applyFill="1" applyBorder="1" applyAlignment="1" applyProtection="1">
      <alignment horizontal="center" vertical="center"/>
      <protection locked="0"/>
    </xf>
    <xf numFmtId="7" fontId="16" fillId="14" borderId="1" xfId="2" applyNumberFormat="1" applyFont="1" applyFill="1" applyBorder="1" applyAlignment="1" applyProtection="1">
      <alignment horizontal="center" vertical="center"/>
      <protection hidden="1"/>
    </xf>
    <xf numFmtId="0" fontId="15" fillId="6" borderId="2" xfId="0" quotePrefix="1" applyFont="1" applyFill="1" applyBorder="1" applyAlignment="1" applyProtection="1">
      <alignment horizontal="center" vertical="center"/>
      <protection locked="0"/>
    </xf>
    <xf numFmtId="164" fontId="44" fillId="10" borderId="0" xfId="0" quotePrefix="1" applyNumberFormat="1" applyFont="1" applyFill="1" applyBorder="1" applyAlignment="1" applyProtection="1">
      <alignment horizontal="center" vertical="center" wrapText="1"/>
      <protection locked="0"/>
    </xf>
    <xf numFmtId="164" fontId="45" fillId="1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2" fillId="6" borderId="0" xfId="0" applyFont="1" applyFill="1" applyProtection="1">
      <protection locked="0"/>
    </xf>
    <xf numFmtId="44" fontId="2" fillId="6" borderId="0" xfId="2" applyFont="1" applyFill="1" applyProtection="1">
      <protection locked="0"/>
    </xf>
    <xf numFmtId="0" fontId="2" fillId="6" borderId="0" xfId="0" applyFont="1" applyFill="1" applyAlignment="1" applyProtection="1">
      <alignment horizontal="center"/>
      <protection locked="0"/>
    </xf>
    <xf numFmtId="7" fontId="39" fillId="2" borderId="0" xfId="0" applyNumberFormat="1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44" fontId="42" fillId="8" borderId="0" xfId="2" applyFont="1" applyFill="1" applyAlignment="1" applyProtection="1">
      <alignment horizontal="center" vertical="center" wrapText="1"/>
      <protection locked="0"/>
    </xf>
    <xf numFmtId="44" fontId="39" fillId="2" borderId="0" xfId="2" applyFont="1" applyFill="1" applyBorder="1" applyAlignment="1">
      <alignment horizontal="center"/>
    </xf>
    <xf numFmtId="164" fontId="43" fillId="10" borderId="0" xfId="0" quotePrefix="1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 wrapText="1"/>
      <protection locked="0"/>
    </xf>
    <xf numFmtId="44" fontId="13" fillId="8" borderId="0" xfId="2" applyFont="1" applyFill="1" applyAlignment="1" applyProtection="1">
      <alignment horizontal="center" wrapText="1"/>
      <protection locked="0"/>
    </xf>
    <xf numFmtId="0" fontId="40" fillId="4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21" fillId="9" borderId="0" xfId="0" applyFont="1" applyFill="1" applyAlignment="1" applyProtection="1">
      <alignment horizontal="left" vertical="center" wrapText="1" inden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164" fontId="22" fillId="10" borderId="0" xfId="0" quotePrefix="1" applyNumberFormat="1" applyFont="1" applyFill="1" applyAlignment="1" applyProtection="1">
      <alignment horizontal="right" vertical="center" wrapText="1"/>
      <protection locked="0"/>
    </xf>
    <xf numFmtId="0" fontId="35" fillId="2" borderId="0" xfId="0" applyFont="1" applyFill="1" applyAlignment="1" applyProtection="1">
      <alignment horizontal="center" vertical="center" wrapText="1"/>
      <protection locked="0"/>
    </xf>
    <xf numFmtId="164" fontId="22" fillId="2" borderId="0" xfId="0" applyNumberFormat="1" applyFont="1" applyFill="1" applyAlignment="1" applyProtection="1">
      <alignment horizontal="center" vertical="center" wrapText="1"/>
      <protection locked="0"/>
    </xf>
    <xf numFmtId="164" fontId="30" fillId="2" borderId="0" xfId="3" quotePrefix="1" applyNumberFormat="1" applyFont="1" applyFill="1" applyBorder="1" applyAlignment="1" applyProtection="1">
      <alignment horizontal="center" vertical="center"/>
      <protection hidden="1"/>
    </xf>
    <xf numFmtId="7" fontId="23" fillId="2" borderId="0" xfId="2" applyNumberFormat="1" applyFont="1" applyFill="1" applyAlignment="1" applyProtection="1">
      <alignment horizontal="center" vertical="center"/>
      <protection hidden="1"/>
    </xf>
    <xf numFmtId="0" fontId="47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0" fillId="11" borderId="0" xfId="0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12" borderId="0" xfId="0" applyFont="1" applyFill="1" applyBorder="1" applyAlignment="1" applyProtection="1">
      <alignment horizontal="center" vertical="center"/>
      <protection locked="0"/>
    </xf>
    <xf numFmtId="0" fontId="10" fillId="13" borderId="0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left" vertical="center" wrapText="1"/>
      <protection locked="0"/>
    </xf>
    <xf numFmtId="0" fontId="14" fillId="6" borderId="0" xfId="0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 applyProtection="1">
      <alignment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13" fillId="8" borderId="0" xfId="0" applyFont="1" applyFill="1" applyAlignment="1" applyProtection="1">
      <alignment horizontal="center" wrapText="1"/>
      <protection locked="0"/>
    </xf>
    <xf numFmtId="0" fontId="46" fillId="3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14" borderId="0" xfId="0" applyFont="1" applyFill="1" applyAlignment="1" applyProtection="1">
      <alignment horizontal="left" vertical="center" wrapText="1"/>
      <protection locked="0"/>
    </xf>
    <xf numFmtId="0" fontId="14" fillId="14" borderId="0" xfId="0" applyFont="1" applyFill="1" applyBorder="1" applyAlignment="1" applyProtection="1">
      <alignment horizontal="left" vertical="center" wrapText="1"/>
      <protection locked="0"/>
    </xf>
    <xf numFmtId="0" fontId="14" fillId="14" borderId="1" xfId="0" applyFont="1" applyFill="1" applyBorder="1" applyAlignment="1" applyProtection="1">
      <alignment horizontal="left" vertic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I$52" lockText="1" noThreeD="1"/>
</file>

<file path=xl/ctrlProps/ctrlProp2.xml><?xml version="1.0" encoding="utf-8"?>
<formControlPr xmlns="http://schemas.microsoft.com/office/spreadsheetml/2009/9/main" objectType="CheckBox" checked="Checked" fmlaLink="$I$4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8</xdr:row>
      <xdr:rowOff>106578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1186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125872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07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125872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07222"/>
        </a:xfrm>
        <a:prstGeom prst="rect">
          <a:avLst/>
        </a:prstGeom>
      </xdr:spPr>
    </xdr:pic>
    <xdr:clientData/>
  </xdr:twoCellAnchor>
  <xdr:twoCellAnchor>
    <xdr:from>
      <xdr:col>1</xdr:col>
      <xdr:colOff>2492375</xdr:colOff>
      <xdr:row>17</xdr:row>
      <xdr:rowOff>327026</xdr:rowOff>
    </xdr:from>
    <xdr:to>
      <xdr:col>2</xdr:col>
      <xdr:colOff>111125</xdr:colOff>
      <xdr:row>19</xdr:row>
      <xdr:rowOff>85725</xdr:rowOff>
    </xdr:to>
    <xdr:sp macro="" textlink="">
      <xdr:nvSpPr>
        <xdr:cNvPr id="7" name="Explosion: 8 Poin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2875" y="6797676"/>
          <a:ext cx="679450" cy="520699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xdr:twoCellAnchor>
    <xdr:from>
      <xdr:col>1</xdr:col>
      <xdr:colOff>1400175</xdr:colOff>
      <xdr:row>8</xdr:row>
      <xdr:rowOff>123825</xdr:rowOff>
    </xdr:from>
    <xdr:to>
      <xdr:col>1</xdr:col>
      <xdr:colOff>2076450</xdr:colOff>
      <xdr:row>9</xdr:row>
      <xdr:rowOff>266699</xdr:rowOff>
    </xdr:to>
    <xdr:sp macro="" textlink="">
      <xdr:nvSpPr>
        <xdr:cNvPr id="8" name="Explosion: 8 Point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0675" y="382905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xdr:twoCellAnchor>
    <xdr:from>
      <xdr:col>1</xdr:col>
      <xdr:colOff>1695450</xdr:colOff>
      <xdr:row>34</xdr:row>
      <xdr:rowOff>66675</xdr:rowOff>
    </xdr:from>
    <xdr:to>
      <xdr:col>1</xdr:col>
      <xdr:colOff>2371725</xdr:colOff>
      <xdr:row>35</xdr:row>
      <xdr:rowOff>257174</xdr:rowOff>
    </xdr:to>
    <xdr:sp macro="" textlink="">
      <xdr:nvSpPr>
        <xdr:cNvPr id="11" name="Explosion: 8 Poin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85950" y="1316355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51</xdr:row>
          <xdr:rowOff>38100</xdr:rowOff>
        </xdr:from>
        <xdr:to>
          <xdr:col>5</xdr:col>
          <xdr:colOff>771525</xdr:colOff>
          <xdr:row>51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</xdr:colOff>
      <xdr:row>0</xdr:row>
      <xdr:rowOff>228600</xdr:rowOff>
    </xdr:from>
    <xdr:to>
      <xdr:col>10</xdr:col>
      <xdr:colOff>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228600"/>
          <a:ext cx="9175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8</xdr:row>
      <xdr:rowOff>103403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1387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122697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7187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122697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7180722"/>
        </a:xfrm>
        <a:prstGeom prst="rect">
          <a:avLst/>
        </a:prstGeom>
      </xdr:spPr>
    </xdr:pic>
    <xdr:clientData/>
  </xdr:twoCellAnchor>
  <xdr:twoCellAnchor>
    <xdr:from>
      <xdr:col>1</xdr:col>
      <xdr:colOff>1400175</xdr:colOff>
      <xdr:row>8</xdr:row>
      <xdr:rowOff>123825</xdr:rowOff>
    </xdr:from>
    <xdr:to>
      <xdr:col>1</xdr:col>
      <xdr:colOff>2076450</xdr:colOff>
      <xdr:row>9</xdr:row>
      <xdr:rowOff>266699</xdr:rowOff>
    </xdr:to>
    <xdr:sp macro="" textlink="">
      <xdr:nvSpPr>
        <xdr:cNvPr id="6" name="Explosion: 8 Point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90675" y="331470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39</xdr:row>
          <xdr:rowOff>38100</xdr:rowOff>
        </xdr:from>
        <xdr:to>
          <xdr:col>5</xdr:col>
          <xdr:colOff>771525</xdr:colOff>
          <xdr:row>39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12696</xdr:colOff>
      <xdr:row>1</xdr:row>
      <xdr:rowOff>1</xdr:rowOff>
    </xdr:from>
    <xdr:to>
      <xdr:col>10</xdr:col>
      <xdr:colOff>0</xdr:colOff>
      <xdr:row>2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6" y="238126"/>
          <a:ext cx="910272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8D24-8819-41F5-B204-5855CDE74C3B}">
  <sheetPr codeName="Sheet1"/>
  <dimension ref="A1:XFC59"/>
  <sheetViews>
    <sheetView tabSelected="1" workbookViewId="0">
      <selection activeCell="H15" sqref="H15"/>
    </sheetView>
  </sheetViews>
  <sheetFormatPr defaultColWidth="0" defaultRowHeight="18.75" customHeight="1" zeroHeight="1" x14ac:dyDescent="0.3"/>
  <cols>
    <col min="1" max="1" width="2.85546875" style="1" customWidth="1"/>
    <col min="2" max="2" width="45.85546875" style="1" customWidth="1"/>
    <col min="3" max="3" width="4.5703125" style="1" bestFit="1" customWidth="1"/>
    <col min="4" max="4" width="5.5703125" style="1" customWidth="1"/>
    <col min="5" max="5" width="13.7109375" style="1" customWidth="1"/>
    <col min="6" max="6" width="20.28515625" style="2" bestFit="1" customWidth="1"/>
    <col min="7" max="7" width="2.140625" style="3" customWidth="1"/>
    <col min="8" max="8" width="11.42578125" style="1" customWidth="1"/>
    <col min="9" max="9" width="6.42578125" style="1" customWidth="1"/>
    <col min="10" max="10" width="18.5703125" style="3" customWidth="1"/>
    <col min="11" max="11" width="2.28515625" style="1" hidden="1"/>
    <col min="12" max="12" width="24.5703125" style="3" hidden="1"/>
    <col min="13" max="16383" width="9.140625" style="4" hidden="1"/>
    <col min="16384" max="16384" width="3.42578125" style="4" hidden="1"/>
  </cols>
  <sheetData>
    <row r="1" spans="1:12" x14ac:dyDescent="0.3">
      <c r="A1" s="216"/>
      <c r="B1" s="216"/>
      <c r="C1" s="216"/>
      <c r="D1" s="216"/>
      <c r="E1" s="216"/>
      <c r="F1" s="217"/>
      <c r="G1" s="218"/>
      <c r="H1" s="216"/>
      <c r="I1" s="216"/>
      <c r="J1" s="218"/>
    </row>
    <row r="2" spans="1:12" ht="70.5" customHeight="1" x14ac:dyDescent="0.3">
      <c r="B2" s="5"/>
      <c r="C2" s="6"/>
      <c r="D2" s="6"/>
      <c r="E2" s="6"/>
      <c r="F2" s="7"/>
      <c r="G2" s="215"/>
      <c r="H2" s="215"/>
      <c r="I2" s="215"/>
      <c r="J2" s="215"/>
      <c r="L2" s="8"/>
    </row>
    <row r="3" spans="1:12" ht="29.25" customHeight="1" x14ac:dyDescent="0.3">
      <c r="A3" s="9"/>
      <c r="B3" s="237" t="s">
        <v>70</v>
      </c>
      <c r="C3" s="237"/>
      <c r="D3" s="237"/>
      <c r="E3" s="237"/>
      <c r="F3" s="237"/>
      <c r="G3" s="237"/>
      <c r="L3" s="10"/>
    </row>
    <row r="4" spans="1:12" ht="29.25" customHeight="1" x14ac:dyDescent="0.3">
      <c r="A4" s="11"/>
      <c r="B4" s="238" t="s">
        <v>50</v>
      </c>
      <c r="C4" s="238"/>
      <c r="D4" s="238"/>
      <c r="E4" s="238"/>
      <c r="F4" s="238"/>
      <c r="G4" s="238"/>
      <c r="H4" s="239" t="s">
        <v>0</v>
      </c>
      <c r="I4" s="239"/>
      <c r="J4" s="239"/>
      <c r="L4" s="10"/>
    </row>
    <row r="5" spans="1:12" s="16" customFormat="1" ht="33.75" customHeight="1" x14ac:dyDescent="0.3">
      <c r="A5" s="13"/>
      <c r="B5" s="86" t="s">
        <v>1</v>
      </c>
      <c r="C5" s="240" t="s">
        <v>2</v>
      </c>
      <c r="D5" s="240"/>
      <c r="E5" s="87" t="s">
        <v>3</v>
      </c>
      <c r="F5" s="241" t="s">
        <v>4</v>
      </c>
      <c r="G5" s="241"/>
      <c r="H5" s="87" t="s">
        <v>5</v>
      </c>
      <c r="I5" s="88"/>
      <c r="J5" s="87" t="s">
        <v>6</v>
      </c>
      <c r="K5" s="14"/>
      <c r="L5" s="15"/>
    </row>
    <row r="6" spans="1:12" s="18" customFormat="1" ht="16.5" customHeight="1" x14ac:dyDescent="0.3">
      <c r="A6" s="17"/>
      <c r="B6" s="242" t="s">
        <v>7</v>
      </c>
      <c r="C6" s="242"/>
      <c r="D6" s="242"/>
      <c r="E6" s="242"/>
      <c r="F6" s="242"/>
      <c r="G6" s="242"/>
      <c r="H6" s="242"/>
      <c r="I6" s="242"/>
      <c r="J6" s="242"/>
      <c r="L6" s="19" t="s">
        <v>8</v>
      </c>
    </row>
    <row r="7" spans="1:12" ht="30" customHeight="1" x14ac:dyDescent="0.3">
      <c r="B7" s="247" t="s">
        <v>9</v>
      </c>
      <c r="C7" s="91">
        <v>1</v>
      </c>
      <c r="D7" s="92" t="s">
        <v>10</v>
      </c>
      <c r="E7" s="93" t="s">
        <v>19</v>
      </c>
      <c r="F7" s="80">
        <v>11</v>
      </c>
      <c r="G7" s="94" t="s">
        <v>12</v>
      </c>
      <c r="H7" s="167"/>
      <c r="I7" s="95" t="s">
        <v>13</v>
      </c>
      <c r="J7" s="84">
        <f>IF(H7&gt;=2,F7*H7,)</f>
        <v>0</v>
      </c>
      <c r="K7" s="20">
        <f>IF(J7&gt;0,1,0)</f>
        <v>0</v>
      </c>
      <c r="L7" s="21">
        <f>IF(OR(_xlfn.NUMBERVALUE(K7),_xlfn.NUMBERVALUE(K8)),1,0)</f>
        <v>0</v>
      </c>
    </row>
    <row r="8" spans="1:12" ht="30" customHeight="1" x14ac:dyDescent="0.3">
      <c r="B8" s="248"/>
      <c r="C8" s="104">
        <v>1</v>
      </c>
      <c r="D8" s="105" t="s">
        <v>14</v>
      </c>
      <c r="E8" s="106" t="s">
        <v>11</v>
      </c>
      <c r="F8" s="107">
        <v>1</v>
      </c>
      <c r="G8" s="101" t="s">
        <v>12</v>
      </c>
      <c r="H8" s="163"/>
      <c r="I8" s="102" t="s">
        <v>13</v>
      </c>
      <c r="J8" s="103">
        <f>IF(H8&gt;=4,F8*H8,)</f>
        <v>0</v>
      </c>
      <c r="K8" s="20">
        <f>IF(J8&gt;0,1,0)</f>
        <v>0</v>
      </c>
      <c r="L8" s="21"/>
    </row>
    <row r="9" spans="1:12" ht="30" customHeight="1" x14ac:dyDescent="0.3">
      <c r="B9" s="228" t="s">
        <v>51</v>
      </c>
      <c r="C9" s="83">
        <v>0.5</v>
      </c>
      <c r="D9" s="23" t="s">
        <v>10</v>
      </c>
      <c r="E9" s="75" t="s">
        <v>19</v>
      </c>
      <c r="F9" s="76">
        <v>216</v>
      </c>
      <c r="G9" s="77" t="s">
        <v>12</v>
      </c>
      <c r="H9" s="165"/>
      <c r="I9" s="78" t="s">
        <v>13</v>
      </c>
      <c r="J9" s="85">
        <f>IF(H9&gt;=2,F9*H9,)</f>
        <v>0</v>
      </c>
      <c r="K9" s="20"/>
      <c r="L9" s="21"/>
    </row>
    <row r="10" spans="1:12" ht="30" customHeight="1" x14ac:dyDescent="0.3">
      <c r="B10" s="229"/>
      <c r="C10" s="83">
        <v>1</v>
      </c>
      <c r="D10" s="23" t="s">
        <v>14</v>
      </c>
      <c r="E10" s="24" t="s">
        <v>11</v>
      </c>
      <c r="F10" s="76">
        <v>63.5</v>
      </c>
      <c r="G10" s="77" t="s">
        <v>12</v>
      </c>
      <c r="H10" s="165"/>
      <c r="I10" s="79" t="s">
        <v>13</v>
      </c>
      <c r="J10" s="85">
        <f>IF(H10&gt;=4,F10*H10,)</f>
        <v>0</v>
      </c>
      <c r="K10" s="20">
        <f t="shared" ref="K10:K38" si="0">IF(J10&gt;0,1,0)</f>
        <v>0</v>
      </c>
      <c r="L10" s="21">
        <f t="shared" ref="L10:L38" si="1">_xlfn.NUMBERVALUE(K10)</f>
        <v>0</v>
      </c>
    </row>
    <row r="11" spans="1:12" ht="17.25" customHeight="1" x14ac:dyDescent="0.3">
      <c r="B11" s="243" t="s">
        <v>16</v>
      </c>
      <c r="C11" s="243"/>
      <c r="D11" s="243"/>
      <c r="E11" s="243"/>
      <c r="F11" s="243"/>
      <c r="G11" s="243"/>
      <c r="H11" s="243"/>
      <c r="I11" s="243"/>
      <c r="J11" s="243"/>
      <c r="K11" s="20">
        <f t="shared" si="0"/>
        <v>0</v>
      </c>
      <c r="L11" s="21">
        <f t="shared" si="1"/>
        <v>0</v>
      </c>
    </row>
    <row r="12" spans="1:12" ht="30" customHeight="1" x14ac:dyDescent="0.3">
      <c r="B12" s="96" t="s">
        <v>17</v>
      </c>
      <c r="C12" s="97">
        <v>50</v>
      </c>
      <c r="D12" s="98" t="s">
        <v>15</v>
      </c>
      <c r="E12" s="99" t="s">
        <v>58</v>
      </c>
      <c r="F12" s="100">
        <v>4</v>
      </c>
      <c r="G12" s="101" t="s">
        <v>12</v>
      </c>
      <c r="H12" s="163"/>
      <c r="I12" s="102" t="s">
        <v>13</v>
      </c>
      <c r="J12" s="103">
        <f>IF(H12&gt;=4,F12*H12,)</f>
        <v>0</v>
      </c>
      <c r="K12" s="20">
        <f t="shared" si="0"/>
        <v>0</v>
      </c>
      <c r="L12" s="21">
        <f t="shared" si="1"/>
        <v>0</v>
      </c>
    </row>
    <row r="13" spans="1:12" ht="30" customHeight="1" x14ac:dyDescent="0.3">
      <c r="B13" s="249" t="s">
        <v>18</v>
      </c>
      <c r="C13" s="108">
        <v>0.5</v>
      </c>
      <c r="D13" s="109" t="s">
        <v>10</v>
      </c>
      <c r="E13" s="110" t="s">
        <v>19</v>
      </c>
      <c r="F13" s="111">
        <v>6</v>
      </c>
      <c r="G13" s="112" t="s">
        <v>12</v>
      </c>
      <c r="H13" s="164"/>
      <c r="I13" s="113" t="s">
        <v>13</v>
      </c>
      <c r="J13" s="114">
        <f>IF(H13&gt;=2,F13*H13,)</f>
        <v>0</v>
      </c>
      <c r="K13" s="20">
        <f t="shared" si="0"/>
        <v>0</v>
      </c>
      <c r="L13" s="21">
        <f>IF(OR(_xlfn.NUMBERVALUE(K13),_xlfn.NUMBERVALUE(K14),_xlfn.NUMBERVALUE(K15)),1,0)</f>
        <v>0</v>
      </c>
    </row>
    <row r="14" spans="1:12" ht="30" customHeight="1" x14ac:dyDescent="0.3">
      <c r="B14" s="229"/>
      <c r="C14" s="115">
        <v>2.5</v>
      </c>
      <c r="D14" s="116" t="s">
        <v>10</v>
      </c>
      <c r="E14" s="117" t="s">
        <v>19</v>
      </c>
      <c r="F14" s="90">
        <v>47</v>
      </c>
      <c r="G14" s="118" t="s">
        <v>12</v>
      </c>
      <c r="H14" s="165"/>
      <c r="I14" s="119" t="s">
        <v>13</v>
      </c>
      <c r="J14" s="85">
        <f t="shared" ref="J14" si="2">IF(H14&gt;=2,F14*H14,)</f>
        <v>0</v>
      </c>
      <c r="K14" s="20">
        <f t="shared" si="0"/>
        <v>0</v>
      </c>
      <c r="L14" s="21"/>
    </row>
    <row r="15" spans="1:12" ht="30" customHeight="1" x14ac:dyDescent="0.3">
      <c r="B15" s="250"/>
      <c r="C15" s="120">
        <v>30</v>
      </c>
      <c r="D15" s="121" t="s">
        <v>10</v>
      </c>
      <c r="E15" s="122" t="s">
        <v>20</v>
      </c>
      <c r="F15" s="123">
        <v>660</v>
      </c>
      <c r="G15" s="124" t="s">
        <v>12</v>
      </c>
      <c r="H15" s="166"/>
      <c r="I15" s="125" t="s">
        <v>13</v>
      </c>
      <c r="J15" s="126">
        <f>IF(H15&gt;=1,F15*H15,)</f>
        <v>0</v>
      </c>
      <c r="K15" s="20">
        <f t="shared" si="0"/>
        <v>0</v>
      </c>
      <c r="L15" s="21"/>
    </row>
    <row r="16" spans="1:12" ht="30" customHeight="1" x14ac:dyDescent="0.3">
      <c r="B16" s="127" t="s">
        <v>21</v>
      </c>
      <c r="C16" s="128">
        <v>2.5</v>
      </c>
      <c r="D16" s="129" t="s">
        <v>15</v>
      </c>
      <c r="E16" s="130" t="s">
        <v>11</v>
      </c>
      <c r="F16" s="131">
        <v>9</v>
      </c>
      <c r="G16" s="132" t="s">
        <v>12</v>
      </c>
      <c r="H16" s="167"/>
      <c r="I16" s="133" t="s">
        <v>13</v>
      </c>
      <c r="J16" s="134">
        <f>IF(H16&gt;=4,F16*H16,)</f>
        <v>0</v>
      </c>
      <c r="K16" s="20">
        <f t="shared" si="0"/>
        <v>0</v>
      </c>
      <c r="L16" s="21">
        <f t="shared" si="1"/>
        <v>0</v>
      </c>
    </row>
    <row r="17" spans="2:12" ht="30" customHeight="1" x14ac:dyDescent="0.3">
      <c r="B17" s="135" t="s">
        <v>23</v>
      </c>
      <c r="C17" s="136">
        <v>1</v>
      </c>
      <c r="D17" s="137" t="s">
        <v>24</v>
      </c>
      <c r="E17" s="138" t="s">
        <v>22</v>
      </c>
      <c r="F17" s="139">
        <v>61</v>
      </c>
      <c r="G17" s="140" t="s">
        <v>12</v>
      </c>
      <c r="H17" s="168"/>
      <c r="I17" s="141" t="s">
        <v>13</v>
      </c>
      <c r="J17" s="142">
        <f>IF(H17&gt;=1,F17*H17,)</f>
        <v>0</v>
      </c>
      <c r="K17" s="20">
        <f t="shared" si="0"/>
        <v>0</v>
      </c>
      <c r="L17" s="21">
        <f t="shared" si="1"/>
        <v>0</v>
      </c>
    </row>
    <row r="18" spans="2:12" ht="30" customHeight="1" x14ac:dyDescent="0.3">
      <c r="B18" s="146" t="s">
        <v>52</v>
      </c>
      <c r="C18" s="147">
        <v>50</v>
      </c>
      <c r="D18" s="148" t="s">
        <v>15</v>
      </c>
      <c r="E18" s="93" t="s">
        <v>55</v>
      </c>
      <c r="F18" s="89">
        <v>0.5</v>
      </c>
      <c r="G18" s="94" t="s">
        <v>12</v>
      </c>
      <c r="H18" s="167"/>
      <c r="I18" s="149" t="s">
        <v>13</v>
      </c>
      <c r="J18" s="162">
        <f>IF(H18&gt;=300,F18*H18,)</f>
        <v>0</v>
      </c>
      <c r="K18" s="20">
        <f t="shared" si="0"/>
        <v>0</v>
      </c>
      <c r="L18" s="21">
        <f>IF(OR(_xlfn.NUMBERVALUE(K18),_xlfn.NUMBERVALUE(K19),_xlfn.NUMBERVALUE(K20)),1,0)</f>
        <v>0</v>
      </c>
    </row>
    <row r="19" spans="2:12" ht="30" customHeight="1" x14ac:dyDescent="0.3">
      <c r="B19" s="150" t="s">
        <v>53</v>
      </c>
      <c r="C19" s="147">
        <v>50</v>
      </c>
      <c r="D19" s="148" t="s">
        <v>15</v>
      </c>
      <c r="E19" s="93" t="s">
        <v>56</v>
      </c>
      <c r="F19" s="89">
        <v>0.6</v>
      </c>
      <c r="G19" s="94" t="s">
        <v>12</v>
      </c>
      <c r="H19" s="167"/>
      <c r="I19" s="149" t="s">
        <v>13</v>
      </c>
      <c r="J19" s="84">
        <f>IF(H19&gt;=250,F19*H19,)</f>
        <v>0</v>
      </c>
      <c r="K19" s="20">
        <f t="shared" si="0"/>
        <v>0</v>
      </c>
      <c r="L19" s="21"/>
    </row>
    <row r="20" spans="2:12" ht="30" customHeight="1" x14ac:dyDescent="0.3">
      <c r="B20" s="152" t="s">
        <v>54</v>
      </c>
      <c r="C20" s="153">
        <v>50</v>
      </c>
      <c r="D20" s="105" t="s">
        <v>15</v>
      </c>
      <c r="E20" s="99" t="s">
        <v>57</v>
      </c>
      <c r="F20" s="100">
        <v>0.75</v>
      </c>
      <c r="G20" s="101" t="s">
        <v>12</v>
      </c>
      <c r="H20" s="163"/>
      <c r="I20" s="154" t="s">
        <v>13</v>
      </c>
      <c r="J20" s="103">
        <f>IF(H20&gt;=200,F20*H20,)</f>
        <v>0</v>
      </c>
      <c r="K20" s="20">
        <f t="shared" si="0"/>
        <v>0</v>
      </c>
      <c r="L20" s="21"/>
    </row>
    <row r="21" spans="2:12" ht="30" customHeight="1" x14ac:dyDescent="0.3">
      <c r="B21" s="135" t="s">
        <v>25</v>
      </c>
      <c r="C21" s="136">
        <v>1</v>
      </c>
      <c r="D21" s="137" t="s">
        <v>15</v>
      </c>
      <c r="E21" s="138" t="s">
        <v>19</v>
      </c>
      <c r="F21" s="139">
        <v>12</v>
      </c>
      <c r="G21" s="140" t="s">
        <v>12</v>
      </c>
      <c r="H21" s="168"/>
      <c r="I21" s="155" t="s">
        <v>13</v>
      </c>
      <c r="J21" s="142">
        <f>IF(H21&gt;=2,F21*H21,)</f>
        <v>0</v>
      </c>
      <c r="K21" s="20">
        <f t="shared" si="0"/>
        <v>0</v>
      </c>
      <c r="L21" s="21">
        <f t="shared" si="1"/>
        <v>0</v>
      </c>
    </row>
    <row r="22" spans="2:12" ht="30" customHeight="1" x14ac:dyDescent="0.3">
      <c r="B22" s="251" t="s">
        <v>26</v>
      </c>
      <c r="C22" s="156">
        <v>1</v>
      </c>
      <c r="D22" s="157" t="s">
        <v>27</v>
      </c>
      <c r="E22" s="158" t="s">
        <v>19</v>
      </c>
      <c r="F22" s="159">
        <v>8</v>
      </c>
      <c r="G22" s="160" t="s">
        <v>12</v>
      </c>
      <c r="H22" s="167"/>
      <c r="I22" s="161" t="s">
        <v>13</v>
      </c>
      <c r="J22" s="162">
        <f>IF(H22&gt;=2,F22*H22,)</f>
        <v>0</v>
      </c>
      <c r="K22" s="20">
        <f t="shared" si="0"/>
        <v>0</v>
      </c>
      <c r="L22" s="21">
        <f>IF(OR(_xlfn.NUMBERVALUE(K22),_xlfn.NUMBERVALUE(K23)),1,0)</f>
        <v>0</v>
      </c>
    </row>
    <row r="23" spans="2:12" ht="30" customHeight="1" x14ac:dyDescent="0.3">
      <c r="B23" s="252"/>
      <c r="C23" s="97">
        <v>2</v>
      </c>
      <c r="D23" s="98" t="s">
        <v>10</v>
      </c>
      <c r="E23" s="99" t="s">
        <v>19</v>
      </c>
      <c r="F23" s="100">
        <v>74</v>
      </c>
      <c r="G23" s="101" t="s">
        <v>12</v>
      </c>
      <c r="H23" s="163"/>
      <c r="I23" s="154" t="s">
        <v>13</v>
      </c>
      <c r="J23" s="103">
        <f t="shared" ref="J23:J24" si="3">IF(H23&gt;=2,F23*H23,)</f>
        <v>0</v>
      </c>
      <c r="K23" s="20">
        <f t="shared" si="0"/>
        <v>0</v>
      </c>
      <c r="L23" s="21"/>
    </row>
    <row r="24" spans="2:12" ht="30" customHeight="1" x14ac:dyDescent="0.3">
      <c r="B24" s="135" t="s">
        <v>28</v>
      </c>
      <c r="C24" s="136">
        <v>2.5</v>
      </c>
      <c r="D24" s="137" t="s">
        <v>10</v>
      </c>
      <c r="E24" s="138" t="s">
        <v>19</v>
      </c>
      <c r="F24" s="139">
        <v>44</v>
      </c>
      <c r="G24" s="140" t="s">
        <v>12</v>
      </c>
      <c r="H24" s="168"/>
      <c r="I24" s="155" t="s">
        <v>13</v>
      </c>
      <c r="J24" s="142">
        <f t="shared" si="3"/>
        <v>0</v>
      </c>
      <c r="K24" s="20">
        <f t="shared" si="0"/>
        <v>0</v>
      </c>
      <c r="L24" s="21">
        <f t="shared" si="1"/>
        <v>0</v>
      </c>
    </row>
    <row r="25" spans="2:12" ht="30" customHeight="1" x14ac:dyDescent="0.3">
      <c r="B25" s="25" t="s">
        <v>29</v>
      </c>
      <c r="C25" s="26">
        <v>50</v>
      </c>
      <c r="D25" s="27" t="s">
        <v>15</v>
      </c>
      <c r="E25" s="28" t="s">
        <v>58</v>
      </c>
      <c r="F25" s="89">
        <v>2.5</v>
      </c>
      <c r="G25" s="81" t="s">
        <v>12</v>
      </c>
      <c r="H25" s="167"/>
      <c r="I25" s="151" t="s">
        <v>13</v>
      </c>
      <c r="J25" s="84">
        <f>IF(H25&gt;=4,F25*H25,)</f>
        <v>0</v>
      </c>
      <c r="K25" s="20">
        <f t="shared" si="0"/>
        <v>0</v>
      </c>
      <c r="L25" s="21">
        <f t="shared" si="1"/>
        <v>0</v>
      </c>
    </row>
    <row r="26" spans="2:12" ht="16.5" customHeight="1" x14ac:dyDescent="0.3">
      <c r="B26" s="244" t="s">
        <v>30</v>
      </c>
      <c r="C26" s="244"/>
      <c r="D26" s="244"/>
      <c r="E26" s="244"/>
      <c r="F26" s="244"/>
      <c r="G26" s="244"/>
      <c r="H26" s="244"/>
      <c r="I26" s="244"/>
      <c r="J26" s="244"/>
      <c r="K26" s="20">
        <f t="shared" si="0"/>
        <v>0</v>
      </c>
      <c r="L26" s="21">
        <f t="shared" si="1"/>
        <v>0</v>
      </c>
    </row>
    <row r="27" spans="2:12" ht="30" customHeight="1" x14ac:dyDescent="0.3">
      <c r="B27" s="25" t="s">
        <v>31</v>
      </c>
      <c r="C27" s="26">
        <v>1</v>
      </c>
      <c r="D27" s="27" t="s">
        <v>10</v>
      </c>
      <c r="E27" s="28" t="s">
        <v>19</v>
      </c>
      <c r="F27" s="89">
        <v>7</v>
      </c>
      <c r="G27" s="81" t="s">
        <v>12</v>
      </c>
      <c r="H27" s="163"/>
      <c r="I27" s="82" t="s">
        <v>13</v>
      </c>
      <c r="J27" s="84">
        <f>IF(H27&gt;=2,F27*H27,)</f>
        <v>0</v>
      </c>
      <c r="K27" s="20">
        <f t="shared" si="0"/>
        <v>0</v>
      </c>
      <c r="L27" s="21">
        <f t="shared" si="1"/>
        <v>0</v>
      </c>
    </row>
    <row r="28" spans="2:12" ht="30" customHeight="1" x14ac:dyDescent="0.3">
      <c r="B28" s="135" t="s">
        <v>32</v>
      </c>
      <c r="C28" s="136">
        <v>1</v>
      </c>
      <c r="D28" s="137" t="s">
        <v>27</v>
      </c>
      <c r="E28" s="138" t="s">
        <v>19</v>
      </c>
      <c r="F28" s="139">
        <v>50</v>
      </c>
      <c r="G28" s="140" t="s">
        <v>12</v>
      </c>
      <c r="H28" s="168"/>
      <c r="I28" s="141" t="s">
        <v>13</v>
      </c>
      <c r="J28" s="142">
        <f t="shared" ref="J28:J33" si="4">IF(H28&gt;=2,F28*H28,)</f>
        <v>0</v>
      </c>
      <c r="K28" s="20">
        <f t="shared" si="0"/>
        <v>0</v>
      </c>
      <c r="L28" s="21">
        <f t="shared" si="1"/>
        <v>0</v>
      </c>
    </row>
    <row r="29" spans="2:12" ht="30" customHeight="1" x14ac:dyDescent="0.3">
      <c r="B29" s="25" t="s">
        <v>33</v>
      </c>
      <c r="C29" s="26">
        <v>2.5</v>
      </c>
      <c r="D29" s="27" t="s">
        <v>10</v>
      </c>
      <c r="E29" s="28" t="s">
        <v>19</v>
      </c>
      <c r="F29" s="89">
        <v>6</v>
      </c>
      <c r="G29" s="81" t="s">
        <v>12</v>
      </c>
      <c r="H29" s="169"/>
      <c r="I29" s="82" t="s">
        <v>13</v>
      </c>
      <c r="J29" s="84">
        <f t="shared" si="4"/>
        <v>0</v>
      </c>
      <c r="K29" s="20">
        <f t="shared" si="0"/>
        <v>0</v>
      </c>
      <c r="L29" s="21">
        <f t="shared" si="1"/>
        <v>0</v>
      </c>
    </row>
    <row r="30" spans="2:12" ht="30" customHeight="1" x14ac:dyDescent="0.3">
      <c r="B30" s="135" t="s">
        <v>34</v>
      </c>
      <c r="C30" s="136">
        <v>1</v>
      </c>
      <c r="D30" s="137" t="s">
        <v>27</v>
      </c>
      <c r="E30" s="138" t="s">
        <v>19</v>
      </c>
      <c r="F30" s="139">
        <v>8</v>
      </c>
      <c r="G30" s="140" t="s">
        <v>12</v>
      </c>
      <c r="H30" s="168"/>
      <c r="I30" s="141" t="s">
        <v>13</v>
      </c>
      <c r="J30" s="142">
        <f t="shared" si="4"/>
        <v>0</v>
      </c>
      <c r="K30" s="20">
        <f t="shared" si="0"/>
        <v>0</v>
      </c>
      <c r="L30" s="21">
        <f t="shared" si="1"/>
        <v>0</v>
      </c>
    </row>
    <row r="31" spans="2:12" ht="30" customHeight="1" x14ac:dyDescent="0.3">
      <c r="B31" s="25" t="s">
        <v>35</v>
      </c>
      <c r="C31" s="26">
        <v>1</v>
      </c>
      <c r="D31" s="27" t="s">
        <v>10</v>
      </c>
      <c r="E31" s="28" t="s">
        <v>19</v>
      </c>
      <c r="F31" s="89">
        <v>5</v>
      </c>
      <c r="G31" s="81" t="s">
        <v>12</v>
      </c>
      <c r="H31" s="169"/>
      <c r="I31" s="82" t="s">
        <v>13</v>
      </c>
      <c r="J31" s="84">
        <f t="shared" si="4"/>
        <v>0</v>
      </c>
      <c r="K31" s="20">
        <f t="shared" si="0"/>
        <v>0</v>
      </c>
      <c r="L31" s="21">
        <f t="shared" si="1"/>
        <v>0</v>
      </c>
    </row>
    <row r="32" spans="2:12" ht="30" customHeight="1" x14ac:dyDescent="0.3">
      <c r="B32" s="135" t="s">
        <v>36</v>
      </c>
      <c r="C32" s="136">
        <v>1</v>
      </c>
      <c r="D32" s="137" t="s">
        <v>10</v>
      </c>
      <c r="E32" s="138" t="s">
        <v>19</v>
      </c>
      <c r="F32" s="139">
        <v>28</v>
      </c>
      <c r="G32" s="140" t="s">
        <v>12</v>
      </c>
      <c r="H32" s="168"/>
      <c r="I32" s="141" t="s">
        <v>13</v>
      </c>
      <c r="J32" s="142">
        <f t="shared" si="4"/>
        <v>0</v>
      </c>
      <c r="K32" s="20">
        <f t="shared" si="0"/>
        <v>0</v>
      </c>
      <c r="L32" s="21">
        <f t="shared" si="1"/>
        <v>0</v>
      </c>
    </row>
    <row r="33" spans="1:12" ht="30" customHeight="1" x14ac:dyDescent="0.3">
      <c r="B33" s="25" t="s">
        <v>37</v>
      </c>
      <c r="C33" s="26">
        <v>1</v>
      </c>
      <c r="D33" s="27" t="s">
        <v>10</v>
      </c>
      <c r="E33" s="28" t="s">
        <v>19</v>
      </c>
      <c r="F33" s="89">
        <v>5</v>
      </c>
      <c r="G33" s="81" t="s">
        <v>12</v>
      </c>
      <c r="H33" s="170"/>
      <c r="I33" s="82" t="s">
        <v>13</v>
      </c>
      <c r="J33" s="84">
        <f t="shared" si="4"/>
        <v>0</v>
      </c>
      <c r="K33" s="20">
        <f t="shared" si="0"/>
        <v>0</v>
      </c>
      <c r="L33" s="21">
        <f t="shared" si="1"/>
        <v>0</v>
      </c>
    </row>
    <row r="34" spans="1:12" ht="15.75" customHeight="1" x14ac:dyDescent="0.3">
      <c r="B34" s="245" t="s">
        <v>38</v>
      </c>
      <c r="C34" s="245"/>
      <c r="D34" s="245"/>
      <c r="E34" s="245"/>
      <c r="F34" s="245"/>
      <c r="G34" s="245"/>
      <c r="H34" s="245"/>
      <c r="I34" s="245"/>
      <c r="J34" s="245"/>
      <c r="K34" s="20">
        <f t="shared" si="0"/>
        <v>0</v>
      </c>
      <c r="L34" s="21">
        <f t="shared" si="1"/>
        <v>0</v>
      </c>
    </row>
    <row r="35" spans="1:12" ht="26.25" customHeight="1" x14ac:dyDescent="0.3">
      <c r="B35" s="246" t="s">
        <v>59</v>
      </c>
      <c r="C35" s="26">
        <v>1</v>
      </c>
      <c r="D35" s="27" t="s">
        <v>10</v>
      </c>
      <c r="E35" s="28" t="s">
        <v>19</v>
      </c>
      <c r="F35" s="89">
        <v>4</v>
      </c>
      <c r="G35" s="81" t="s">
        <v>12</v>
      </c>
      <c r="H35" s="167"/>
      <c r="I35" s="151" t="s">
        <v>13</v>
      </c>
      <c r="J35" s="84">
        <f>IF(H35&gt;=2,F35*H35,)</f>
        <v>0</v>
      </c>
      <c r="K35" s="20">
        <f t="shared" si="0"/>
        <v>0</v>
      </c>
      <c r="L35" s="21">
        <f t="shared" si="1"/>
        <v>0</v>
      </c>
    </row>
    <row r="36" spans="1:12" ht="26.25" customHeight="1" x14ac:dyDescent="0.3">
      <c r="B36" s="246"/>
      <c r="C36" s="26">
        <v>2.5</v>
      </c>
      <c r="D36" s="27" t="s">
        <v>10</v>
      </c>
      <c r="E36" s="28" t="s">
        <v>19</v>
      </c>
      <c r="F36" s="89">
        <v>12</v>
      </c>
      <c r="G36" s="81" t="s">
        <v>12</v>
      </c>
      <c r="H36" s="167"/>
      <c r="I36" s="151" t="s">
        <v>13</v>
      </c>
      <c r="J36" s="84">
        <f>IF(H36&gt;=2,F36*H36,)</f>
        <v>0</v>
      </c>
      <c r="K36" s="20">
        <f t="shared" ref="K36" si="5">IF(J36&gt;0,1,0)</f>
        <v>0</v>
      </c>
      <c r="L36" s="21">
        <f t="shared" ref="L36" si="6">_xlfn.NUMBERVALUE(K36)</f>
        <v>0</v>
      </c>
    </row>
    <row r="37" spans="1:12" ht="26.25" customHeight="1" x14ac:dyDescent="0.3">
      <c r="B37" s="135" t="s">
        <v>39</v>
      </c>
      <c r="C37" s="136">
        <v>1</v>
      </c>
      <c r="D37" s="137" t="s">
        <v>27</v>
      </c>
      <c r="E37" s="138" t="s">
        <v>19</v>
      </c>
      <c r="F37" s="139">
        <v>7</v>
      </c>
      <c r="G37" s="140" t="s">
        <v>12</v>
      </c>
      <c r="H37" s="164"/>
      <c r="I37" s="141" t="s">
        <v>13</v>
      </c>
      <c r="J37" s="142">
        <f>IF(H37&gt;=2,F37*H37,)</f>
        <v>0</v>
      </c>
      <c r="K37" s="20">
        <f t="shared" si="0"/>
        <v>0</v>
      </c>
      <c r="L37" s="21">
        <f t="shared" si="1"/>
        <v>0</v>
      </c>
    </row>
    <row r="38" spans="1:12" ht="26.25" customHeight="1" x14ac:dyDescent="0.3">
      <c r="B38" s="25" t="s">
        <v>40</v>
      </c>
      <c r="C38" s="26">
        <v>4</v>
      </c>
      <c r="D38" s="27" t="s">
        <v>15</v>
      </c>
      <c r="E38" s="28" t="s">
        <v>22</v>
      </c>
      <c r="F38" s="89">
        <v>152</v>
      </c>
      <c r="G38" s="81" t="s">
        <v>12</v>
      </c>
      <c r="H38" s="170"/>
      <c r="I38" s="82" t="s">
        <v>13</v>
      </c>
      <c r="J38" s="84">
        <f>IF(H38&gt;=1,F38*H38,)</f>
        <v>0</v>
      </c>
      <c r="K38" s="20">
        <f t="shared" si="0"/>
        <v>0</v>
      </c>
      <c r="L38" s="21">
        <f t="shared" si="1"/>
        <v>0</v>
      </c>
    </row>
    <row r="39" spans="1:12" x14ac:dyDescent="0.3">
      <c r="B39" s="31"/>
      <c r="C39" s="32"/>
      <c r="D39" s="33"/>
      <c r="E39" s="34"/>
      <c r="F39" s="35"/>
      <c r="G39" s="36"/>
      <c r="H39" s="37"/>
      <c r="I39" s="37"/>
      <c r="J39" s="38"/>
      <c r="K39" s="39"/>
      <c r="L39" s="40"/>
    </row>
    <row r="40" spans="1:12" x14ac:dyDescent="0.3">
      <c r="B40" s="230" t="s">
        <v>41</v>
      </c>
      <c r="C40" s="230"/>
      <c r="D40" s="230"/>
      <c r="E40" s="230"/>
      <c r="F40" s="230"/>
      <c r="G40" s="230"/>
      <c r="H40" s="41" t="s">
        <v>42</v>
      </c>
      <c r="I40" s="42" t="s">
        <v>13</v>
      </c>
      <c r="J40" s="43" t="str">
        <f>IF(((SUM(J7:J38))&gt;=150),(SUM(J7:J38)),"–")</f>
        <v>–</v>
      </c>
      <c r="K40" s="20">
        <f>SUM(K7:K38)</f>
        <v>0</v>
      </c>
      <c r="L40" s="44">
        <f>SUM(L7:L38)</f>
        <v>0</v>
      </c>
    </row>
    <row r="41" spans="1:12" x14ac:dyDescent="0.3">
      <c r="B41" s="231"/>
      <c r="C41" s="231"/>
      <c r="D41" s="231"/>
      <c r="E41" s="231"/>
      <c r="F41" s="231"/>
      <c r="G41" s="231"/>
      <c r="H41" s="231"/>
      <c r="I41" s="231"/>
      <c r="J41" s="45"/>
      <c r="L41" s="45"/>
    </row>
    <row r="42" spans="1:12" ht="21" customHeight="1" x14ac:dyDescent="0.3">
      <c r="B42" s="3"/>
      <c r="C42" s="46"/>
      <c r="D42" s="227" t="s">
        <v>43</v>
      </c>
      <c r="E42" s="227"/>
      <c r="F42" s="227"/>
      <c r="G42" s="227"/>
      <c r="H42" s="227"/>
      <c r="I42" s="227"/>
      <c r="J42" s="227"/>
      <c r="L42" s="47"/>
    </row>
    <row r="43" spans="1:12" ht="31.5" x14ac:dyDescent="0.3">
      <c r="B43" s="48"/>
      <c r="C43" s="49"/>
      <c r="D43" s="225" t="s">
        <v>44</v>
      </c>
      <c r="E43" s="225"/>
      <c r="F43" s="50" t="s">
        <v>45</v>
      </c>
      <c r="G43" s="225" t="s">
        <v>46</v>
      </c>
      <c r="H43" s="225"/>
      <c r="I43" s="225"/>
      <c r="J43" s="51" t="s">
        <v>47</v>
      </c>
      <c r="L43" s="52"/>
    </row>
    <row r="44" spans="1:12" x14ac:dyDescent="0.3">
      <c r="B44" s="53"/>
      <c r="C44" s="54"/>
      <c r="D44" s="234" t="str">
        <f>J40</f>
        <v>–</v>
      </c>
      <c r="E44" s="234"/>
      <c r="F44" s="55">
        <v>2</v>
      </c>
      <c r="G44" s="235" t="s">
        <v>12</v>
      </c>
      <c r="H44" s="56">
        <v>0.15</v>
      </c>
      <c r="I44" s="235" t="s">
        <v>13</v>
      </c>
      <c r="J44" s="236">
        <f>IF(L40=3,(D44*H45),IF(L40=2,(D44*H44),IF(L40&gt;=4,(D44*H46),0)))</f>
        <v>0</v>
      </c>
      <c r="L44" s="57"/>
    </row>
    <row r="45" spans="1:12" x14ac:dyDescent="0.3">
      <c r="B45" s="58"/>
      <c r="C45" s="54"/>
      <c r="D45" s="234"/>
      <c r="E45" s="234"/>
      <c r="F45" s="55">
        <v>3</v>
      </c>
      <c r="G45" s="235"/>
      <c r="H45" s="56">
        <v>0.2</v>
      </c>
      <c r="I45" s="235"/>
      <c r="J45" s="236"/>
      <c r="L45" s="57"/>
    </row>
    <row r="46" spans="1:12" x14ac:dyDescent="0.3">
      <c r="B46" s="58"/>
      <c r="C46" s="59"/>
      <c r="D46" s="234"/>
      <c r="E46" s="234"/>
      <c r="F46" s="60" t="s">
        <v>48</v>
      </c>
      <c r="G46" s="235"/>
      <c r="H46" s="56">
        <v>0.3</v>
      </c>
      <c r="I46" s="235"/>
      <c r="J46" s="236"/>
      <c r="L46" s="57"/>
    </row>
    <row r="47" spans="1:12" x14ac:dyDescent="0.3">
      <c r="B47" s="61"/>
      <c r="C47" s="62"/>
      <c r="D47" s="232" t="s">
        <v>65</v>
      </c>
      <c r="E47" s="232"/>
      <c r="F47" s="232"/>
      <c r="G47" s="232"/>
      <c r="H47" s="232"/>
      <c r="I47" s="63" t="s">
        <v>13</v>
      </c>
      <c r="J47" s="176" t="str">
        <f>IF(J40&lt;&gt;"–",J40+SUM(J44:J46),"–")</f>
        <v>–</v>
      </c>
      <c r="L47" s="64"/>
    </row>
    <row r="48" spans="1:12" s="68" customFormat="1" x14ac:dyDescent="0.25">
      <c r="A48" s="65"/>
      <c r="B48" s="66"/>
      <c r="C48" s="66"/>
      <c r="D48" s="233"/>
      <c r="E48" s="233"/>
      <c r="F48" s="233"/>
      <c r="G48" s="233"/>
      <c r="H48" s="233"/>
      <c r="I48" s="233"/>
      <c r="J48" s="233"/>
      <c r="K48" s="65"/>
      <c r="L48" s="67"/>
    </row>
    <row r="49" spans="1:12" s="71" customFormat="1" ht="21" x14ac:dyDescent="0.3">
      <c r="A49" s="69"/>
      <c r="B49" s="70"/>
      <c r="C49" s="70"/>
      <c r="D49" s="227" t="s">
        <v>60</v>
      </c>
      <c r="E49" s="227"/>
      <c r="F49" s="227"/>
      <c r="G49" s="227"/>
      <c r="H49" s="227"/>
      <c r="I49" s="227"/>
      <c r="J49" s="227"/>
      <c r="K49" s="69"/>
      <c r="L49" s="66"/>
    </row>
    <row r="50" spans="1:12" s="71" customFormat="1" x14ac:dyDescent="0.3">
      <c r="A50" s="69"/>
      <c r="B50" s="70"/>
      <c r="C50" s="70"/>
      <c r="D50" s="225" t="s">
        <v>61</v>
      </c>
      <c r="E50" s="225"/>
      <c r="F50" s="226" t="s">
        <v>62</v>
      </c>
      <c r="G50" s="226"/>
      <c r="H50" s="226"/>
      <c r="I50" s="226"/>
      <c r="J50" s="225" t="s">
        <v>63</v>
      </c>
      <c r="K50" s="69"/>
      <c r="L50" s="66"/>
    </row>
    <row r="51" spans="1:12" ht="13.5" customHeight="1" x14ac:dyDescent="0.3">
      <c r="B51" s="72"/>
      <c r="C51" s="72"/>
      <c r="D51" s="225"/>
      <c r="E51" s="225"/>
      <c r="F51" s="221" t="s">
        <v>68</v>
      </c>
      <c r="G51" s="221"/>
      <c r="H51" s="221"/>
      <c r="I51" s="221"/>
      <c r="J51" s="225"/>
      <c r="K51" s="72"/>
      <c r="L51" s="72"/>
    </row>
    <row r="52" spans="1:12" ht="18.75" customHeight="1" x14ac:dyDescent="0.3">
      <c r="B52" s="72"/>
      <c r="C52" s="72"/>
      <c r="D52" s="219">
        <f>SUM(J9:J10)</f>
        <v>0</v>
      </c>
      <c r="E52" s="220"/>
      <c r="F52" s="222" t="s">
        <v>64</v>
      </c>
      <c r="G52" s="222"/>
      <c r="H52" s="222"/>
      <c r="I52" s="171" t="b">
        <v>0</v>
      </c>
      <c r="J52" s="177" t="str">
        <f>IF(I52=TRUE,(D52*0.05),"$0.00")</f>
        <v>$0.00</v>
      </c>
      <c r="K52" s="72"/>
      <c r="L52" s="72"/>
    </row>
    <row r="53" spans="1:12" ht="18.75" customHeight="1" x14ac:dyDescent="0.3">
      <c r="B53" s="72"/>
      <c r="C53" s="72"/>
      <c r="D53" s="173"/>
      <c r="E53" s="174"/>
      <c r="F53" s="175"/>
      <c r="G53" s="175"/>
      <c r="H53" s="175"/>
      <c r="I53" s="171"/>
      <c r="J53" s="172"/>
      <c r="K53" s="72"/>
      <c r="L53" s="72"/>
    </row>
    <row r="54" spans="1:12" ht="18.75" customHeight="1" x14ac:dyDescent="0.3">
      <c r="B54" s="72"/>
      <c r="C54" s="72"/>
      <c r="D54" s="224" t="s">
        <v>66</v>
      </c>
      <c r="E54" s="224"/>
      <c r="F54" s="224"/>
      <c r="G54" s="224"/>
      <c r="H54" s="224"/>
      <c r="I54" s="224"/>
      <c r="J54" s="224"/>
      <c r="K54" s="72"/>
      <c r="L54" s="72"/>
    </row>
    <row r="55" spans="1:12" ht="18.75" customHeight="1" x14ac:dyDescent="0.3">
      <c r="B55" s="72"/>
      <c r="C55" s="72"/>
      <c r="D55" s="223" t="s">
        <v>49</v>
      </c>
      <c r="E55" s="223"/>
      <c r="F55" s="223"/>
      <c r="G55" s="223"/>
      <c r="H55" s="223"/>
      <c r="I55" s="213" t="s">
        <v>13</v>
      </c>
      <c r="J55" s="214" t="e">
        <f>SUM(J52+J47)</f>
        <v>#VALUE!</v>
      </c>
      <c r="K55" s="72"/>
      <c r="L55" s="72"/>
    </row>
    <row r="56" spans="1:12" ht="18.75" hidden="1" customHeight="1" x14ac:dyDescent="0.35">
      <c r="B56" s="72"/>
      <c r="C56" s="72"/>
      <c r="D56" s="178"/>
      <c r="E56" s="178"/>
      <c r="F56" s="179"/>
      <c r="G56" s="180"/>
      <c r="H56" s="178"/>
      <c r="I56" s="178"/>
      <c r="J56" s="178"/>
      <c r="K56" s="72"/>
      <c r="L56" s="72"/>
    </row>
    <row r="57" spans="1:12" ht="18.75" hidden="1" customHeight="1" x14ac:dyDescent="0.3">
      <c r="B57" s="72"/>
      <c r="C57" s="72"/>
      <c r="D57" s="72"/>
      <c r="E57" s="72"/>
      <c r="F57" s="73"/>
      <c r="G57" s="74"/>
      <c r="H57" s="72"/>
      <c r="I57" s="72"/>
      <c r="J57" s="72"/>
      <c r="K57" s="72"/>
      <c r="L57" s="72"/>
    </row>
    <row r="58" spans="1:12" ht="18.75" hidden="1" customHeight="1" x14ac:dyDescent="0.3">
      <c r="B58" s="72"/>
      <c r="C58" s="72"/>
      <c r="D58" s="72"/>
      <c r="E58" s="72"/>
      <c r="F58" s="73"/>
      <c r="G58" s="74"/>
      <c r="H58" s="72"/>
      <c r="I58" s="72"/>
      <c r="J58" s="72"/>
      <c r="K58" s="72"/>
      <c r="L58" s="72"/>
    </row>
    <row r="59" spans="1:12" ht="18.75" hidden="1" customHeight="1" x14ac:dyDescent="0.3">
      <c r="B59" s="72"/>
      <c r="C59" s="72"/>
      <c r="D59" s="72"/>
      <c r="E59" s="72"/>
      <c r="F59" s="73"/>
      <c r="G59" s="74"/>
      <c r="H59" s="72"/>
      <c r="I59" s="72"/>
      <c r="J59" s="72"/>
      <c r="K59" s="72"/>
      <c r="L59" s="72"/>
    </row>
  </sheetData>
  <mergeCells count="34">
    <mergeCell ref="B6:J6"/>
    <mergeCell ref="B11:J11"/>
    <mergeCell ref="B26:J26"/>
    <mergeCell ref="B34:J34"/>
    <mergeCell ref="B35:B36"/>
    <mergeCell ref="B7:B8"/>
    <mergeCell ref="B13:B15"/>
    <mergeCell ref="B22:B23"/>
    <mergeCell ref="B3:G3"/>
    <mergeCell ref="B4:G4"/>
    <mergeCell ref="H4:J4"/>
    <mergeCell ref="C5:D5"/>
    <mergeCell ref="F5:G5"/>
    <mergeCell ref="D49:J49"/>
    <mergeCell ref="B9:B10"/>
    <mergeCell ref="B40:G40"/>
    <mergeCell ref="B41:I41"/>
    <mergeCell ref="D47:H47"/>
    <mergeCell ref="D48:J48"/>
    <mergeCell ref="D43:E43"/>
    <mergeCell ref="G43:I43"/>
    <mergeCell ref="D44:E46"/>
    <mergeCell ref="G44:G46"/>
    <mergeCell ref="I44:I46"/>
    <mergeCell ref="J44:J46"/>
    <mergeCell ref="D42:J42"/>
    <mergeCell ref="D52:E52"/>
    <mergeCell ref="F51:I51"/>
    <mergeCell ref="F52:H52"/>
    <mergeCell ref="D55:H55"/>
    <mergeCell ref="D54:J54"/>
    <mergeCell ref="D50:E51"/>
    <mergeCell ref="J50:J51"/>
    <mergeCell ref="F50:I50"/>
  </mergeCells>
  <conditionalFormatting sqref="H44">
    <cfRule type="expression" dxfId="5" priority="3">
      <formula>L40=2</formula>
    </cfRule>
  </conditionalFormatting>
  <conditionalFormatting sqref="H45">
    <cfRule type="expression" dxfId="4" priority="2">
      <formula>L40=3</formula>
    </cfRule>
  </conditionalFormatting>
  <conditionalFormatting sqref="H46">
    <cfRule type="expression" dxfId="3" priority="1">
      <formula>L40&gt;=4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customProperties>
    <customPr name="IbpWorksheetKeyString_GUID" r:id="rId2"/>
  </customProperties>
  <ignoredErrors>
    <ignoredError sqref="J8:J9 J16" formula="1"/>
    <ignoredError sqref="J55 J52:J53 D44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523875</xdr:colOff>
                    <xdr:row>51</xdr:row>
                    <xdr:rowOff>38100</xdr:rowOff>
                  </from>
                  <to>
                    <xdr:col>5</xdr:col>
                    <xdr:colOff>771525</xdr:colOff>
                    <xdr:row>51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C639C-BAEC-4198-8C37-7180661352A2}">
  <sheetPr codeName="Sheet2"/>
  <dimension ref="A1:XFC47"/>
  <sheetViews>
    <sheetView workbookViewId="0">
      <selection activeCell="H16" sqref="H16"/>
    </sheetView>
  </sheetViews>
  <sheetFormatPr defaultColWidth="0" defaultRowHeight="18.75" customHeight="1" zeroHeight="1" x14ac:dyDescent="0.3"/>
  <cols>
    <col min="1" max="1" width="2.85546875" style="1" customWidth="1"/>
    <col min="2" max="2" width="45.85546875" style="1" customWidth="1"/>
    <col min="3" max="3" width="4.5703125" style="1" bestFit="1" customWidth="1"/>
    <col min="4" max="4" width="5.5703125" style="1" customWidth="1"/>
    <col min="5" max="5" width="13.7109375" style="1" customWidth="1"/>
    <col min="6" max="6" width="20.28515625" style="2" bestFit="1" customWidth="1"/>
    <col min="7" max="7" width="2.140625" style="3" customWidth="1"/>
    <col min="8" max="8" width="11.42578125" style="1" customWidth="1"/>
    <col min="9" max="9" width="6.42578125" style="1" customWidth="1"/>
    <col min="10" max="10" width="17.5703125" style="3" customWidth="1"/>
    <col min="11" max="11" width="2.28515625" style="1" hidden="1"/>
    <col min="12" max="12" width="24.5703125" style="3" hidden="1"/>
    <col min="13" max="16383" width="9.140625" style="4" hidden="1"/>
    <col min="16384" max="16384" width="1.42578125" style="4" hidden="1"/>
  </cols>
  <sheetData>
    <row r="1" spans="1:12" x14ac:dyDescent="0.3">
      <c r="A1" s="216"/>
      <c r="B1" s="216"/>
      <c r="C1" s="216"/>
      <c r="D1" s="216"/>
      <c r="E1" s="216"/>
      <c r="F1" s="217"/>
      <c r="G1" s="218"/>
      <c r="H1" s="216"/>
      <c r="I1" s="216"/>
      <c r="J1" s="218"/>
    </row>
    <row r="2" spans="1:12" ht="70.5" customHeight="1" x14ac:dyDescent="0.3">
      <c r="B2" s="5"/>
      <c r="C2" s="6"/>
      <c r="D2" s="6"/>
      <c r="E2" s="6"/>
      <c r="F2" s="7"/>
      <c r="G2" s="215"/>
      <c r="H2" s="215"/>
      <c r="I2" s="215"/>
      <c r="J2" s="215"/>
      <c r="L2" s="8"/>
    </row>
    <row r="3" spans="1:12" ht="28.5" x14ac:dyDescent="0.3">
      <c r="A3" s="9"/>
      <c r="B3" s="254" t="s">
        <v>69</v>
      </c>
      <c r="C3" s="254"/>
      <c r="D3" s="254"/>
      <c r="E3" s="254"/>
      <c r="F3" s="254"/>
      <c r="G3" s="254"/>
      <c r="L3" s="12"/>
    </row>
    <row r="4" spans="1:12" ht="29.25" customHeight="1" x14ac:dyDescent="0.3">
      <c r="A4" s="11"/>
      <c r="B4" s="238" t="s">
        <v>50</v>
      </c>
      <c r="C4" s="238"/>
      <c r="D4" s="238"/>
      <c r="E4" s="238"/>
      <c r="F4" s="238"/>
      <c r="G4" s="238"/>
      <c r="H4" s="239" t="s">
        <v>0</v>
      </c>
      <c r="I4" s="239"/>
      <c r="J4" s="239"/>
      <c r="L4" s="12"/>
    </row>
    <row r="5" spans="1:12" s="16" customFormat="1" ht="33.75" customHeight="1" x14ac:dyDescent="0.3">
      <c r="A5" s="13"/>
      <c r="B5" s="86" t="s">
        <v>1</v>
      </c>
      <c r="C5" s="240" t="s">
        <v>2</v>
      </c>
      <c r="D5" s="240"/>
      <c r="E5" s="87" t="s">
        <v>3</v>
      </c>
      <c r="F5" s="241" t="s">
        <v>4</v>
      </c>
      <c r="G5" s="241"/>
      <c r="H5" s="87" t="s">
        <v>5</v>
      </c>
      <c r="I5" s="88"/>
      <c r="J5" s="87" t="s">
        <v>6</v>
      </c>
      <c r="K5" s="14"/>
      <c r="L5" s="15"/>
    </row>
    <row r="6" spans="1:12" s="18" customFormat="1" ht="16.5" customHeight="1" x14ac:dyDescent="0.3">
      <c r="A6" s="17"/>
      <c r="B6" s="242" t="s">
        <v>7</v>
      </c>
      <c r="C6" s="242"/>
      <c r="D6" s="242"/>
      <c r="E6" s="242"/>
      <c r="F6" s="242"/>
      <c r="G6" s="242"/>
      <c r="H6" s="242"/>
      <c r="I6" s="242"/>
      <c r="J6" s="242"/>
      <c r="L6" s="19" t="s">
        <v>8</v>
      </c>
    </row>
    <row r="7" spans="1:12" ht="30" customHeight="1" x14ac:dyDescent="0.3">
      <c r="B7" s="255" t="s">
        <v>9</v>
      </c>
      <c r="C7" s="181">
        <v>1</v>
      </c>
      <c r="D7" s="116" t="s">
        <v>10</v>
      </c>
      <c r="E7" s="117" t="s">
        <v>19</v>
      </c>
      <c r="F7" s="76">
        <v>11</v>
      </c>
      <c r="G7" s="118" t="s">
        <v>12</v>
      </c>
      <c r="H7" s="165"/>
      <c r="I7" s="182" t="s">
        <v>13</v>
      </c>
      <c r="J7" s="85">
        <f>IF(H7&gt;=2,F7*H7,)</f>
        <v>0</v>
      </c>
      <c r="K7" s="20">
        <f>IF(J7&gt;0,1,0)</f>
        <v>0</v>
      </c>
      <c r="L7" s="21">
        <f>IF(OR(_xlfn.NUMBERVALUE(K7),_xlfn.NUMBERVALUE(K8)),1,0)</f>
        <v>0</v>
      </c>
    </row>
    <row r="8" spans="1:12" ht="30" customHeight="1" x14ac:dyDescent="0.3">
      <c r="B8" s="256"/>
      <c r="C8" s="183">
        <v>1</v>
      </c>
      <c r="D8" s="184" t="s">
        <v>14</v>
      </c>
      <c r="E8" s="185" t="s">
        <v>11</v>
      </c>
      <c r="F8" s="186">
        <v>1</v>
      </c>
      <c r="G8" s="124" t="s">
        <v>12</v>
      </c>
      <c r="H8" s="166"/>
      <c r="I8" s="187" t="s">
        <v>13</v>
      </c>
      <c r="J8" s="126">
        <f>IF(H8&gt;=4,F8*H8,)</f>
        <v>0</v>
      </c>
      <c r="K8" s="20">
        <f>IF(J8&gt;0,1,0)</f>
        <v>0</v>
      </c>
      <c r="L8" s="21"/>
    </row>
    <row r="9" spans="1:12" ht="30" customHeight="1" x14ac:dyDescent="0.3">
      <c r="B9" s="257" t="s">
        <v>51</v>
      </c>
      <c r="C9" s="188">
        <v>0.5</v>
      </c>
      <c r="D9" s="189" t="s">
        <v>10</v>
      </c>
      <c r="E9" s="190" t="s">
        <v>19</v>
      </c>
      <c r="F9" s="191">
        <v>216</v>
      </c>
      <c r="G9" s="192" t="s">
        <v>12</v>
      </c>
      <c r="H9" s="193"/>
      <c r="I9" s="194" t="s">
        <v>13</v>
      </c>
      <c r="J9" s="195">
        <f>IF(H9&gt;=2,F9*H9,)</f>
        <v>0</v>
      </c>
      <c r="K9" s="20"/>
      <c r="L9" s="21"/>
    </row>
    <row r="10" spans="1:12" ht="30" customHeight="1" x14ac:dyDescent="0.3">
      <c r="B10" s="258"/>
      <c r="C10" s="188">
        <v>1</v>
      </c>
      <c r="D10" s="189" t="s">
        <v>14</v>
      </c>
      <c r="E10" s="196" t="s">
        <v>11</v>
      </c>
      <c r="F10" s="191">
        <v>63.5</v>
      </c>
      <c r="G10" s="192" t="s">
        <v>12</v>
      </c>
      <c r="H10" s="193"/>
      <c r="I10" s="197" t="s">
        <v>13</v>
      </c>
      <c r="J10" s="195">
        <f>IF(H10&gt;=4,F10*H10,)</f>
        <v>0</v>
      </c>
      <c r="K10" s="20">
        <f t="shared" ref="K10:K26" si="0">IF(J10&gt;0,1,0)</f>
        <v>0</v>
      </c>
      <c r="L10" s="21">
        <f t="shared" ref="L10:L26" si="1">_xlfn.NUMBERVALUE(K10)</f>
        <v>0</v>
      </c>
    </row>
    <row r="11" spans="1:12" ht="17.25" customHeight="1" x14ac:dyDescent="0.3">
      <c r="B11" s="243" t="s">
        <v>16</v>
      </c>
      <c r="C11" s="243"/>
      <c r="D11" s="243"/>
      <c r="E11" s="243"/>
      <c r="F11" s="243"/>
      <c r="G11" s="243"/>
      <c r="H11" s="243"/>
      <c r="I11" s="243"/>
      <c r="J11" s="243"/>
      <c r="K11" s="20">
        <f t="shared" si="0"/>
        <v>0</v>
      </c>
      <c r="L11" s="21">
        <f t="shared" si="1"/>
        <v>0</v>
      </c>
    </row>
    <row r="12" spans="1:12" ht="30" customHeight="1" x14ac:dyDescent="0.3">
      <c r="B12" s="258" t="s">
        <v>18</v>
      </c>
      <c r="C12" s="198">
        <v>0.5</v>
      </c>
      <c r="D12" s="199" t="s">
        <v>10</v>
      </c>
      <c r="E12" s="200" t="s">
        <v>19</v>
      </c>
      <c r="F12" s="201">
        <v>6</v>
      </c>
      <c r="G12" s="202" t="s">
        <v>12</v>
      </c>
      <c r="H12" s="193"/>
      <c r="I12" s="203" t="s">
        <v>13</v>
      </c>
      <c r="J12" s="195">
        <f>IF(H12&gt;=2,F12*H12,)</f>
        <v>0</v>
      </c>
      <c r="K12" s="20">
        <f t="shared" si="0"/>
        <v>0</v>
      </c>
      <c r="L12" s="21">
        <f>IF(OR(_xlfn.NUMBERVALUE(K12),_xlfn.NUMBERVALUE(K13),_xlfn.NUMBERVALUE(K14)),1,0)</f>
        <v>0</v>
      </c>
    </row>
    <row r="13" spans="1:12" ht="30" customHeight="1" x14ac:dyDescent="0.3">
      <c r="B13" s="258"/>
      <c r="C13" s="198">
        <v>2.5</v>
      </c>
      <c r="D13" s="199" t="s">
        <v>10</v>
      </c>
      <c r="E13" s="200" t="s">
        <v>19</v>
      </c>
      <c r="F13" s="201">
        <v>47</v>
      </c>
      <c r="G13" s="202" t="s">
        <v>12</v>
      </c>
      <c r="H13" s="193"/>
      <c r="I13" s="203" t="s">
        <v>13</v>
      </c>
      <c r="J13" s="195">
        <f t="shared" ref="J13" si="2">IF(H13&gt;=2,F13*H13,)</f>
        <v>0</v>
      </c>
      <c r="K13" s="20">
        <f t="shared" si="0"/>
        <v>0</v>
      </c>
      <c r="L13" s="21"/>
    </row>
    <row r="14" spans="1:12" ht="30" customHeight="1" x14ac:dyDescent="0.3">
      <c r="B14" s="259"/>
      <c r="C14" s="204">
        <v>30</v>
      </c>
      <c r="D14" s="205" t="s">
        <v>10</v>
      </c>
      <c r="E14" s="206" t="s">
        <v>20</v>
      </c>
      <c r="F14" s="207">
        <v>660</v>
      </c>
      <c r="G14" s="208" t="s">
        <v>12</v>
      </c>
      <c r="H14" s="209"/>
      <c r="I14" s="210" t="s">
        <v>13</v>
      </c>
      <c r="J14" s="211">
        <f>IF(H14&gt;=1,F14*H14,)</f>
        <v>0</v>
      </c>
      <c r="K14" s="20">
        <f t="shared" si="0"/>
        <v>0</v>
      </c>
      <c r="L14" s="21"/>
    </row>
    <row r="15" spans="1:12" ht="30" customHeight="1" x14ac:dyDescent="0.3">
      <c r="B15" s="135" t="s">
        <v>21</v>
      </c>
      <c r="C15" s="136">
        <v>2.5</v>
      </c>
      <c r="D15" s="137" t="s">
        <v>15</v>
      </c>
      <c r="E15" s="138" t="s">
        <v>11</v>
      </c>
      <c r="F15" s="139">
        <v>9</v>
      </c>
      <c r="G15" s="140" t="s">
        <v>12</v>
      </c>
      <c r="H15" s="165"/>
      <c r="I15" s="155" t="s">
        <v>13</v>
      </c>
      <c r="J15" s="142">
        <f>IF(H15&gt;=4,F15*H15,)</f>
        <v>0</v>
      </c>
      <c r="K15" s="20">
        <f t="shared" si="0"/>
        <v>0</v>
      </c>
      <c r="L15" s="21">
        <f t="shared" si="1"/>
        <v>0</v>
      </c>
    </row>
    <row r="16" spans="1:12" ht="30" customHeight="1" x14ac:dyDescent="0.3">
      <c r="B16" s="127" t="s">
        <v>23</v>
      </c>
      <c r="C16" s="128">
        <v>1</v>
      </c>
      <c r="D16" s="129" t="s">
        <v>24</v>
      </c>
      <c r="E16" s="130" t="s">
        <v>22</v>
      </c>
      <c r="F16" s="131">
        <v>61</v>
      </c>
      <c r="G16" s="132" t="s">
        <v>12</v>
      </c>
      <c r="H16" s="169"/>
      <c r="I16" s="212" t="s">
        <v>13</v>
      </c>
      <c r="J16" s="134">
        <f>IF(H16&gt;=1,F16*H16,)</f>
        <v>0</v>
      </c>
      <c r="K16" s="20">
        <f t="shared" si="0"/>
        <v>0</v>
      </c>
      <c r="L16" s="21">
        <f t="shared" si="1"/>
        <v>0</v>
      </c>
    </row>
    <row r="17" spans="2:12" ht="30" customHeight="1" x14ac:dyDescent="0.3">
      <c r="B17" s="135" t="s">
        <v>25</v>
      </c>
      <c r="C17" s="136">
        <v>1</v>
      </c>
      <c r="D17" s="137" t="s">
        <v>15</v>
      </c>
      <c r="E17" s="138" t="s">
        <v>19</v>
      </c>
      <c r="F17" s="139">
        <v>12</v>
      </c>
      <c r="G17" s="140" t="s">
        <v>12</v>
      </c>
      <c r="H17" s="168"/>
      <c r="I17" s="155" t="s">
        <v>13</v>
      </c>
      <c r="J17" s="142">
        <f>IF(H17&gt;=2,F17*H17,)</f>
        <v>0</v>
      </c>
      <c r="K17" s="20">
        <f t="shared" si="0"/>
        <v>0</v>
      </c>
      <c r="L17" s="21">
        <f t="shared" si="1"/>
        <v>0</v>
      </c>
    </row>
    <row r="18" spans="2:12" ht="30" customHeight="1" x14ac:dyDescent="0.3">
      <c r="B18" s="251" t="s">
        <v>26</v>
      </c>
      <c r="C18" s="156">
        <v>1</v>
      </c>
      <c r="D18" s="157" t="s">
        <v>27</v>
      </c>
      <c r="E18" s="158" t="s">
        <v>19</v>
      </c>
      <c r="F18" s="159">
        <v>8</v>
      </c>
      <c r="G18" s="160" t="s">
        <v>12</v>
      </c>
      <c r="H18" s="167"/>
      <c r="I18" s="161" t="s">
        <v>13</v>
      </c>
      <c r="J18" s="162">
        <f>IF(H18&gt;=2,F18*H18,)</f>
        <v>0</v>
      </c>
      <c r="K18" s="20">
        <f t="shared" si="0"/>
        <v>0</v>
      </c>
      <c r="L18" s="21">
        <f>IF(OR(_xlfn.NUMBERVALUE(K18),_xlfn.NUMBERVALUE(K19)),1,0)</f>
        <v>0</v>
      </c>
    </row>
    <row r="19" spans="2:12" ht="30" customHeight="1" x14ac:dyDescent="0.3">
      <c r="B19" s="252"/>
      <c r="C19" s="97">
        <v>2</v>
      </c>
      <c r="D19" s="98" t="s">
        <v>10</v>
      </c>
      <c r="E19" s="99" t="s">
        <v>19</v>
      </c>
      <c r="F19" s="100">
        <v>74</v>
      </c>
      <c r="G19" s="101" t="s">
        <v>12</v>
      </c>
      <c r="H19" s="163"/>
      <c r="I19" s="154" t="s">
        <v>13</v>
      </c>
      <c r="J19" s="103">
        <f t="shared" ref="J19:J20" si="3">IF(H19&gt;=2,F19*H19,)</f>
        <v>0</v>
      </c>
      <c r="K19" s="20">
        <f t="shared" si="0"/>
        <v>0</v>
      </c>
      <c r="L19" s="21"/>
    </row>
    <row r="20" spans="2:12" ht="30" customHeight="1" x14ac:dyDescent="0.3">
      <c r="B20" s="135" t="s">
        <v>28</v>
      </c>
      <c r="C20" s="136">
        <v>2.5</v>
      </c>
      <c r="D20" s="137" t="s">
        <v>10</v>
      </c>
      <c r="E20" s="138" t="s">
        <v>19</v>
      </c>
      <c r="F20" s="139">
        <v>44</v>
      </c>
      <c r="G20" s="140" t="s">
        <v>12</v>
      </c>
      <c r="H20" s="168"/>
      <c r="I20" s="155" t="s">
        <v>13</v>
      </c>
      <c r="J20" s="142">
        <f t="shared" si="3"/>
        <v>0</v>
      </c>
      <c r="K20" s="20">
        <f t="shared" si="0"/>
        <v>0</v>
      </c>
      <c r="L20" s="21">
        <f t="shared" si="1"/>
        <v>0</v>
      </c>
    </row>
    <row r="21" spans="2:12" ht="30" customHeight="1" x14ac:dyDescent="0.3">
      <c r="B21" s="25" t="s">
        <v>29</v>
      </c>
      <c r="C21" s="26">
        <v>50</v>
      </c>
      <c r="D21" s="27" t="s">
        <v>15</v>
      </c>
      <c r="E21" s="28" t="s">
        <v>58</v>
      </c>
      <c r="F21" s="89">
        <v>2.5</v>
      </c>
      <c r="G21" s="81" t="s">
        <v>12</v>
      </c>
      <c r="H21" s="167"/>
      <c r="I21" s="151" t="s">
        <v>13</v>
      </c>
      <c r="J21" s="84">
        <f>IF(H21&gt;=4,F21*H21,)</f>
        <v>0</v>
      </c>
      <c r="K21" s="20">
        <f t="shared" si="0"/>
        <v>0</v>
      </c>
      <c r="L21" s="21">
        <f t="shared" si="1"/>
        <v>0</v>
      </c>
    </row>
    <row r="22" spans="2:12" ht="16.5" customHeight="1" x14ac:dyDescent="0.3">
      <c r="B22" s="244" t="s">
        <v>30</v>
      </c>
      <c r="C22" s="244"/>
      <c r="D22" s="244"/>
      <c r="E22" s="244"/>
      <c r="F22" s="244"/>
      <c r="G22" s="244"/>
      <c r="H22" s="244"/>
      <c r="I22" s="244"/>
      <c r="J22" s="244"/>
      <c r="K22" s="20">
        <f t="shared" si="0"/>
        <v>0</v>
      </c>
      <c r="L22" s="21">
        <f t="shared" si="1"/>
        <v>0</v>
      </c>
    </row>
    <row r="23" spans="2:12" ht="30" customHeight="1" x14ac:dyDescent="0.3">
      <c r="B23" s="143" t="s">
        <v>34</v>
      </c>
      <c r="C23" s="144">
        <v>1</v>
      </c>
      <c r="D23" s="145" t="s">
        <v>27</v>
      </c>
      <c r="E23" s="117" t="s">
        <v>19</v>
      </c>
      <c r="F23" s="90">
        <v>8</v>
      </c>
      <c r="G23" s="118" t="s">
        <v>12</v>
      </c>
      <c r="H23" s="165"/>
      <c r="I23" s="119" t="s">
        <v>13</v>
      </c>
      <c r="J23" s="85">
        <f t="shared" ref="J23" si="4">IF(H23&gt;=2,F23*H23,)</f>
        <v>0</v>
      </c>
      <c r="K23" s="20">
        <f t="shared" si="0"/>
        <v>0</v>
      </c>
      <c r="L23" s="21">
        <f t="shared" si="1"/>
        <v>0</v>
      </c>
    </row>
    <row r="24" spans="2:12" ht="15.75" customHeight="1" x14ac:dyDescent="0.3">
      <c r="B24" s="245" t="s">
        <v>38</v>
      </c>
      <c r="C24" s="245"/>
      <c r="D24" s="245"/>
      <c r="E24" s="245"/>
      <c r="F24" s="245"/>
      <c r="G24" s="245"/>
      <c r="H24" s="245"/>
      <c r="I24" s="245"/>
      <c r="J24" s="245"/>
      <c r="K24" s="20">
        <f t="shared" si="0"/>
        <v>0</v>
      </c>
      <c r="L24" s="21">
        <f t="shared" si="1"/>
        <v>0</v>
      </c>
    </row>
    <row r="25" spans="2:12" ht="26.25" customHeight="1" x14ac:dyDescent="0.3">
      <c r="B25" s="96" t="s">
        <v>39</v>
      </c>
      <c r="C25" s="153">
        <v>1</v>
      </c>
      <c r="D25" s="105" t="s">
        <v>27</v>
      </c>
      <c r="E25" s="99" t="s">
        <v>19</v>
      </c>
      <c r="F25" s="100">
        <v>7</v>
      </c>
      <c r="G25" s="101" t="s">
        <v>12</v>
      </c>
      <c r="H25" s="167"/>
      <c r="I25" s="154" t="s">
        <v>13</v>
      </c>
      <c r="J25" s="103">
        <f>IF(H25&gt;=2,F25*H25,)</f>
        <v>0</v>
      </c>
      <c r="K25" s="20">
        <f t="shared" si="0"/>
        <v>0</v>
      </c>
      <c r="L25" s="21">
        <f t="shared" si="1"/>
        <v>0</v>
      </c>
    </row>
    <row r="26" spans="2:12" ht="26.25" customHeight="1" x14ac:dyDescent="0.3">
      <c r="B26" s="22" t="s">
        <v>67</v>
      </c>
      <c r="C26" s="29">
        <v>1</v>
      </c>
      <c r="D26" s="30" t="s">
        <v>15</v>
      </c>
      <c r="E26" s="24" t="s">
        <v>22</v>
      </c>
      <c r="F26" s="90">
        <v>26</v>
      </c>
      <c r="G26" s="77" t="s">
        <v>12</v>
      </c>
      <c r="H26" s="164"/>
      <c r="I26" s="78" t="s">
        <v>13</v>
      </c>
      <c r="J26" s="85">
        <f>IF(H26&gt;=1,F26*H26,)</f>
        <v>0</v>
      </c>
      <c r="K26" s="20">
        <f t="shared" si="0"/>
        <v>0</v>
      </c>
      <c r="L26" s="21">
        <f t="shared" si="1"/>
        <v>0</v>
      </c>
    </row>
    <row r="27" spans="2:12" x14ac:dyDescent="0.3">
      <c r="B27" s="31"/>
      <c r="C27" s="32"/>
      <c r="D27" s="33"/>
      <c r="E27" s="34"/>
      <c r="F27" s="35"/>
      <c r="G27" s="36"/>
      <c r="H27" s="37"/>
      <c r="I27" s="37"/>
      <c r="J27" s="38"/>
      <c r="K27" s="39"/>
      <c r="L27" s="40"/>
    </row>
    <row r="28" spans="2:12" x14ac:dyDescent="0.3">
      <c r="B28" s="230" t="s">
        <v>41</v>
      </c>
      <c r="C28" s="230"/>
      <c r="D28" s="230"/>
      <c r="E28" s="230"/>
      <c r="F28" s="230"/>
      <c r="G28" s="230"/>
      <c r="H28" s="41" t="s">
        <v>42</v>
      </c>
      <c r="I28" s="42" t="s">
        <v>13</v>
      </c>
      <c r="J28" s="43" t="str">
        <f>IF(((SUM(J7:J26))&gt;=150),(SUM(J7:J26)),"–")</f>
        <v>–</v>
      </c>
      <c r="K28" s="20">
        <f>SUM(K7:K26)</f>
        <v>0</v>
      </c>
      <c r="L28" s="44">
        <f>SUM(L7:L26)</f>
        <v>0</v>
      </c>
    </row>
    <row r="29" spans="2:12" x14ac:dyDescent="0.3">
      <c r="B29" s="231"/>
      <c r="C29" s="231"/>
      <c r="D29" s="231"/>
      <c r="E29" s="231"/>
      <c r="F29" s="231"/>
      <c r="G29" s="231"/>
      <c r="H29" s="231"/>
      <c r="I29" s="231"/>
      <c r="J29" s="45"/>
      <c r="L29" s="45"/>
    </row>
    <row r="30" spans="2:12" ht="21" customHeight="1" x14ac:dyDescent="0.3">
      <c r="B30" s="3"/>
      <c r="C30" s="46"/>
      <c r="D30" s="227" t="s">
        <v>43</v>
      </c>
      <c r="E30" s="227"/>
      <c r="F30" s="227"/>
      <c r="G30" s="227"/>
      <c r="H30" s="227"/>
      <c r="I30" s="227"/>
      <c r="J30" s="227"/>
      <c r="L30" s="47"/>
    </row>
    <row r="31" spans="2:12" ht="31.5" x14ac:dyDescent="0.3">
      <c r="B31" s="48"/>
      <c r="C31" s="49"/>
      <c r="D31" s="225" t="s">
        <v>44</v>
      </c>
      <c r="E31" s="225"/>
      <c r="F31" s="50" t="s">
        <v>45</v>
      </c>
      <c r="G31" s="225" t="s">
        <v>46</v>
      </c>
      <c r="H31" s="225"/>
      <c r="I31" s="225"/>
      <c r="J31" s="51" t="s">
        <v>47</v>
      </c>
      <c r="L31" s="52"/>
    </row>
    <row r="32" spans="2:12" x14ac:dyDescent="0.3">
      <c r="B32" s="53"/>
      <c r="C32" s="54"/>
      <c r="D32" s="234" t="str">
        <f>J28</f>
        <v>–</v>
      </c>
      <c r="E32" s="234"/>
      <c r="F32" s="55">
        <v>2</v>
      </c>
      <c r="G32" s="235" t="s">
        <v>12</v>
      </c>
      <c r="H32" s="56">
        <v>0.15</v>
      </c>
      <c r="I32" s="235" t="s">
        <v>13</v>
      </c>
      <c r="J32" s="236">
        <f>IF(L28=3,(D32*H33),IF(L28=2,(D32*H32),IF(L28&gt;=4,(D32*H34),0)))</f>
        <v>0</v>
      </c>
      <c r="L32" s="57"/>
    </row>
    <row r="33" spans="1:12" x14ac:dyDescent="0.3">
      <c r="B33" s="58"/>
      <c r="C33" s="54"/>
      <c r="D33" s="234"/>
      <c r="E33" s="234"/>
      <c r="F33" s="55">
        <v>3</v>
      </c>
      <c r="G33" s="235"/>
      <c r="H33" s="56">
        <v>0.2</v>
      </c>
      <c r="I33" s="235"/>
      <c r="J33" s="236"/>
      <c r="L33" s="57"/>
    </row>
    <row r="34" spans="1:12" x14ac:dyDescent="0.3">
      <c r="B34" s="58"/>
      <c r="C34" s="59"/>
      <c r="D34" s="234"/>
      <c r="E34" s="234"/>
      <c r="F34" s="60" t="s">
        <v>48</v>
      </c>
      <c r="G34" s="235"/>
      <c r="H34" s="56">
        <v>0.3</v>
      </c>
      <c r="I34" s="235"/>
      <c r="J34" s="236"/>
      <c r="L34" s="57"/>
    </row>
    <row r="35" spans="1:12" x14ac:dyDescent="0.3">
      <c r="B35" s="61"/>
      <c r="C35" s="62"/>
      <c r="D35" s="232" t="s">
        <v>65</v>
      </c>
      <c r="E35" s="232"/>
      <c r="F35" s="232"/>
      <c r="G35" s="232"/>
      <c r="H35" s="232"/>
      <c r="I35" s="63" t="s">
        <v>13</v>
      </c>
      <c r="J35" s="176" t="str">
        <f>IF(J28&lt;&gt;"–",J28+SUM(J32:J34),"–")</f>
        <v>–</v>
      </c>
      <c r="L35" s="64"/>
    </row>
    <row r="36" spans="1:12" s="68" customFormat="1" x14ac:dyDescent="0.25">
      <c r="A36" s="65"/>
      <c r="B36" s="66"/>
      <c r="C36" s="66"/>
      <c r="D36" s="233"/>
      <c r="E36" s="233"/>
      <c r="F36" s="233"/>
      <c r="G36" s="233"/>
      <c r="H36" s="233"/>
      <c r="I36" s="233"/>
      <c r="J36" s="233"/>
      <c r="K36" s="65"/>
      <c r="L36" s="67"/>
    </row>
    <row r="37" spans="1:12" s="71" customFormat="1" ht="21" x14ac:dyDescent="0.3">
      <c r="A37" s="69"/>
      <c r="B37" s="70"/>
      <c r="C37" s="70"/>
      <c r="D37" s="227" t="s">
        <v>60</v>
      </c>
      <c r="E37" s="227"/>
      <c r="F37" s="227"/>
      <c r="G37" s="227"/>
      <c r="H37" s="227"/>
      <c r="I37" s="227"/>
      <c r="J37" s="227"/>
      <c r="K37" s="69"/>
      <c r="L37" s="66"/>
    </row>
    <row r="38" spans="1:12" s="71" customFormat="1" ht="19.5" customHeight="1" x14ac:dyDescent="0.3">
      <c r="A38" s="69"/>
      <c r="B38" s="70"/>
      <c r="C38" s="70"/>
      <c r="D38" s="225" t="s">
        <v>61</v>
      </c>
      <c r="E38" s="225"/>
      <c r="F38" s="253" t="s">
        <v>62</v>
      </c>
      <c r="G38" s="253"/>
      <c r="H38" s="253"/>
      <c r="I38" s="253"/>
      <c r="J38" s="225" t="s">
        <v>63</v>
      </c>
      <c r="K38" s="69"/>
      <c r="L38" s="66"/>
    </row>
    <row r="39" spans="1:12" ht="18.75" customHeight="1" x14ac:dyDescent="0.3">
      <c r="B39" s="72"/>
      <c r="C39" s="72"/>
      <c r="D39" s="225"/>
      <c r="E39" s="225"/>
      <c r="F39" s="221" t="s">
        <v>68</v>
      </c>
      <c r="G39" s="221"/>
      <c r="H39" s="221"/>
      <c r="I39" s="221"/>
      <c r="J39" s="225"/>
      <c r="K39" s="72"/>
      <c r="L39" s="72"/>
    </row>
    <row r="40" spans="1:12" ht="18.75" customHeight="1" x14ac:dyDescent="0.3">
      <c r="B40" s="72"/>
      <c r="C40" s="72"/>
      <c r="D40" s="219">
        <f>SUM(J9:J10)</f>
        <v>0</v>
      </c>
      <c r="E40" s="220"/>
      <c r="F40" s="222" t="s">
        <v>64</v>
      </c>
      <c r="G40" s="222"/>
      <c r="H40" s="222"/>
      <c r="I40" s="171" t="b">
        <v>1</v>
      </c>
      <c r="J40" s="177">
        <f>IF(I40=TRUE,(D40*0.05),"$0.00")</f>
        <v>0</v>
      </c>
      <c r="K40" s="72"/>
      <c r="L40" s="72"/>
    </row>
    <row r="41" spans="1:12" ht="18.75" customHeight="1" x14ac:dyDescent="0.3">
      <c r="B41" s="72"/>
      <c r="C41" s="72"/>
      <c r="D41" s="173"/>
      <c r="E41" s="174"/>
      <c r="F41" s="175"/>
      <c r="G41" s="175"/>
      <c r="H41" s="175"/>
      <c r="I41" s="171"/>
      <c r="J41" s="172"/>
      <c r="K41" s="72"/>
      <c r="L41" s="72"/>
    </row>
    <row r="42" spans="1:12" ht="18.75" customHeight="1" x14ac:dyDescent="0.3">
      <c r="B42" s="72"/>
      <c r="C42" s="72"/>
      <c r="D42" s="224" t="s">
        <v>66</v>
      </c>
      <c r="E42" s="224"/>
      <c r="F42" s="224"/>
      <c r="G42" s="224"/>
      <c r="H42" s="224"/>
      <c r="I42" s="224"/>
      <c r="J42" s="224"/>
      <c r="K42" s="72"/>
      <c r="L42" s="72"/>
    </row>
    <row r="43" spans="1:12" ht="18.75" customHeight="1" x14ac:dyDescent="0.3">
      <c r="B43" s="72"/>
      <c r="C43" s="72"/>
      <c r="D43" s="223" t="s">
        <v>49</v>
      </c>
      <c r="E43" s="223"/>
      <c r="F43" s="223"/>
      <c r="G43" s="223"/>
      <c r="H43" s="223"/>
      <c r="I43" s="213" t="s">
        <v>13</v>
      </c>
      <c r="J43" s="214" t="e">
        <f>SUM(J40+J35)</f>
        <v>#VALUE!</v>
      </c>
      <c r="K43" s="72"/>
      <c r="L43" s="72"/>
    </row>
    <row r="44" spans="1:12" ht="18.75" hidden="1" customHeight="1" x14ac:dyDescent="0.35">
      <c r="B44" s="72"/>
      <c r="C44" s="72"/>
      <c r="D44" s="178"/>
      <c r="E44" s="178"/>
      <c r="F44" s="179"/>
      <c r="G44" s="180"/>
      <c r="H44" s="178"/>
      <c r="I44" s="178"/>
      <c r="J44" s="178"/>
      <c r="K44" s="72"/>
      <c r="L44" s="72"/>
    </row>
    <row r="45" spans="1:12" ht="18.75" hidden="1" customHeight="1" x14ac:dyDescent="0.3">
      <c r="B45" s="72"/>
      <c r="C45" s="72"/>
      <c r="D45" s="72"/>
      <c r="E45" s="72"/>
      <c r="F45" s="73"/>
      <c r="G45" s="74"/>
      <c r="H45" s="72"/>
      <c r="I45" s="72"/>
      <c r="J45" s="72"/>
      <c r="K45" s="72"/>
      <c r="L45" s="72"/>
    </row>
    <row r="46" spans="1:12" ht="18.75" hidden="1" customHeight="1" x14ac:dyDescent="0.3">
      <c r="B46" s="72"/>
      <c r="C46" s="72"/>
      <c r="D46" s="72"/>
      <c r="E46" s="72"/>
      <c r="F46" s="73"/>
      <c r="G46" s="74"/>
      <c r="H46" s="72"/>
      <c r="I46" s="72"/>
      <c r="J46" s="72"/>
      <c r="K46" s="72"/>
      <c r="L46" s="72"/>
    </row>
    <row r="47" spans="1:12" ht="18.75" hidden="1" customHeight="1" x14ac:dyDescent="0.3">
      <c r="B47" s="72"/>
      <c r="C47" s="72"/>
      <c r="D47" s="72"/>
      <c r="E47" s="72"/>
      <c r="F47" s="73"/>
      <c r="G47" s="74"/>
      <c r="H47" s="72"/>
      <c r="I47" s="72"/>
      <c r="J47" s="72"/>
      <c r="K47" s="72"/>
      <c r="L47" s="72"/>
    </row>
  </sheetData>
  <mergeCells count="33">
    <mergeCell ref="B18:B19"/>
    <mergeCell ref="B3:G3"/>
    <mergeCell ref="B4:G4"/>
    <mergeCell ref="H4:J4"/>
    <mergeCell ref="C5:D5"/>
    <mergeCell ref="F5:G5"/>
    <mergeCell ref="B6:J6"/>
    <mergeCell ref="B7:B8"/>
    <mergeCell ref="B9:B10"/>
    <mergeCell ref="B11:J11"/>
    <mergeCell ref="B12:B14"/>
    <mergeCell ref="J32:J34"/>
    <mergeCell ref="B22:J22"/>
    <mergeCell ref="B24:J24"/>
    <mergeCell ref="B28:G28"/>
    <mergeCell ref="B29:I29"/>
    <mergeCell ref="D30:J30"/>
    <mergeCell ref="D31:E31"/>
    <mergeCell ref="G31:I31"/>
    <mergeCell ref="D32:E34"/>
    <mergeCell ref="G32:G34"/>
    <mergeCell ref="I32:I34"/>
    <mergeCell ref="D35:H35"/>
    <mergeCell ref="D36:J36"/>
    <mergeCell ref="D37:J37"/>
    <mergeCell ref="F39:I39"/>
    <mergeCell ref="D40:E40"/>
    <mergeCell ref="F40:H40"/>
    <mergeCell ref="D42:J42"/>
    <mergeCell ref="D43:H43"/>
    <mergeCell ref="D38:E39"/>
    <mergeCell ref="J38:J39"/>
    <mergeCell ref="F38:I38"/>
  </mergeCells>
  <conditionalFormatting sqref="H32">
    <cfRule type="expression" dxfId="2" priority="3">
      <formula>L28=2</formula>
    </cfRule>
  </conditionalFormatting>
  <conditionalFormatting sqref="H33">
    <cfRule type="expression" dxfId="1" priority="2">
      <formula>L28=3</formula>
    </cfRule>
  </conditionalFormatting>
  <conditionalFormatting sqref="H34">
    <cfRule type="expression" dxfId="0" priority="1">
      <formula>L28&gt;=4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ignoredErrors>
    <ignoredError sqref="J40 J43 D32" unlockedFormula="1"/>
    <ignoredError sqref="J8:J9 J1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523875</xdr:colOff>
                    <xdr:row>39</xdr:row>
                    <xdr:rowOff>38100</xdr:rowOff>
                  </from>
                  <to>
                    <xdr:col>5</xdr:col>
                    <xdr:colOff>771525</xdr:colOff>
                    <xdr:row>39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TURF CUR CALCULATOR</vt:lpstr>
      <vt:lpstr>ORNAMENTAL CUR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Jay</dc:creator>
  <cp:lastModifiedBy>Scott Canfield</cp:lastModifiedBy>
  <dcterms:created xsi:type="dcterms:W3CDTF">2023-08-15T11:47:07Z</dcterms:created>
  <dcterms:modified xsi:type="dcterms:W3CDTF">2024-09-10T15:13:06Z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2023-08-15T11:47:45Z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9c61d1d6-a54c-4fbe-9541-d858b7fd8bbe</vt:lpwstr>
  </property>
  <property fmtid="{D5CDD505-2E9C-101B-9397-08002B2CF9AE}" pid="8" name="MSIP_Label_0d28e344-bb15-459b-97fd-14fa06bc1052_ContentBits">
    <vt:lpwstr>2</vt:lpwstr>
  </property>
</Properties>
</file>